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30525" windowHeight="16440"/>
  </bookViews>
  <sheets>
    <sheet name="Non Hydrant Meters" sheetId="1" r:id="rId1"/>
  </sheets>
  <externalReferences>
    <externalReference r:id="rId2"/>
  </externalReferences>
  <definedNames>
    <definedName name="_xlnm.Print_Area" localSheetId="0">'Non Hydrant Meters'!$A$1:$W$124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D10" i="1"/>
  <c r="F10" i="1"/>
  <c r="I10" i="1"/>
  <c r="M10" i="1" s="1"/>
  <c r="J10" i="1"/>
  <c r="J20" i="1" s="1"/>
  <c r="B11" i="1"/>
  <c r="D11" i="1"/>
  <c r="F11" i="1"/>
  <c r="I11" i="1"/>
  <c r="J11" i="1"/>
  <c r="M11" i="1" s="1"/>
  <c r="M121" i="1" s="1"/>
  <c r="B12" i="1"/>
  <c r="D12" i="1"/>
  <c r="F12" i="1"/>
  <c r="I12" i="1"/>
  <c r="N12" i="1" s="1"/>
  <c r="J12" i="1"/>
  <c r="B13" i="1"/>
  <c r="D13" i="1"/>
  <c r="F13" i="1"/>
  <c r="I13" i="1"/>
  <c r="J13" i="1"/>
  <c r="N13" i="1"/>
  <c r="B14" i="1"/>
  <c r="D14" i="1"/>
  <c r="F14" i="1"/>
  <c r="I14" i="1"/>
  <c r="J14" i="1"/>
  <c r="O14" i="1"/>
  <c r="B15" i="1"/>
  <c r="D15" i="1"/>
  <c r="F15" i="1"/>
  <c r="I15" i="1"/>
  <c r="J15" i="1"/>
  <c r="O15" i="1" s="1"/>
  <c r="B16" i="1"/>
  <c r="D16" i="1"/>
  <c r="F16" i="1"/>
  <c r="I16" i="1"/>
  <c r="P16" i="1" s="1"/>
  <c r="J16" i="1"/>
  <c r="B17" i="1"/>
  <c r="D17" i="1"/>
  <c r="F17" i="1"/>
  <c r="I17" i="1"/>
  <c r="J17" i="1"/>
  <c r="P17" i="1"/>
  <c r="B18" i="1"/>
  <c r="D18" i="1"/>
  <c r="F18" i="1"/>
  <c r="I18" i="1"/>
  <c r="Q18" i="1" s="1"/>
  <c r="J18" i="1"/>
  <c r="B19" i="1"/>
  <c r="D19" i="1"/>
  <c r="F19" i="1"/>
  <c r="I19" i="1"/>
  <c r="R19" i="1" s="1"/>
  <c r="J19" i="1"/>
  <c r="B22" i="1"/>
  <c r="D22" i="1"/>
  <c r="F22" i="1"/>
  <c r="I22" i="1"/>
  <c r="J22" i="1"/>
  <c r="M22" i="1"/>
  <c r="B23" i="1"/>
  <c r="D23" i="1"/>
  <c r="F23" i="1"/>
  <c r="I23" i="1"/>
  <c r="J23" i="1"/>
  <c r="M23" i="1"/>
  <c r="B24" i="1"/>
  <c r="D24" i="1"/>
  <c r="F24" i="1"/>
  <c r="I24" i="1"/>
  <c r="J24" i="1"/>
  <c r="N24" i="1"/>
  <c r="B25" i="1"/>
  <c r="D25" i="1"/>
  <c r="F25" i="1"/>
  <c r="I25" i="1"/>
  <c r="J25" i="1"/>
  <c r="N25" i="1"/>
  <c r="B26" i="1"/>
  <c r="D26" i="1"/>
  <c r="F26" i="1"/>
  <c r="I26" i="1"/>
  <c r="J26" i="1"/>
  <c r="O26" i="1"/>
  <c r="B27" i="1"/>
  <c r="D27" i="1"/>
  <c r="F27" i="1"/>
  <c r="I27" i="1"/>
  <c r="J27" i="1"/>
  <c r="O27" i="1"/>
  <c r="B28" i="1"/>
  <c r="D28" i="1"/>
  <c r="F28" i="1"/>
  <c r="I28" i="1"/>
  <c r="J28" i="1"/>
  <c r="P28" i="1"/>
  <c r="B29" i="1"/>
  <c r="D29" i="1"/>
  <c r="F29" i="1"/>
  <c r="I29" i="1"/>
  <c r="J29" i="1"/>
  <c r="P29" i="1"/>
  <c r="B30" i="1"/>
  <c r="D30" i="1"/>
  <c r="F30" i="1"/>
  <c r="I30" i="1"/>
  <c r="J30" i="1"/>
  <c r="Q30" i="1"/>
  <c r="B31" i="1"/>
  <c r="D31" i="1"/>
  <c r="F31" i="1"/>
  <c r="I31" i="1"/>
  <c r="J31" i="1"/>
  <c r="Q31" i="1" s="1"/>
  <c r="Q121" i="1" s="1"/>
  <c r="B32" i="1"/>
  <c r="D32" i="1"/>
  <c r="F32" i="1"/>
  <c r="I32" i="1"/>
  <c r="J32" i="1"/>
  <c r="R32" i="1"/>
  <c r="B33" i="1"/>
  <c r="D33" i="1"/>
  <c r="F33" i="1"/>
  <c r="I33" i="1"/>
  <c r="J33" i="1"/>
  <c r="R33" i="1"/>
  <c r="B34" i="1"/>
  <c r="D34" i="1"/>
  <c r="F34" i="1"/>
  <c r="I34" i="1"/>
  <c r="J34" i="1"/>
  <c r="S34" i="1"/>
  <c r="B35" i="1"/>
  <c r="D35" i="1"/>
  <c r="F35" i="1"/>
  <c r="I35" i="1"/>
  <c r="I38" i="1" s="1"/>
  <c r="J35" i="1"/>
  <c r="S35" i="1"/>
  <c r="B36" i="1"/>
  <c r="D36" i="1"/>
  <c r="F36" i="1"/>
  <c r="I36" i="1"/>
  <c r="J36" i="1"/>
  <c r="T36" i="1"/>
  <c r="T113" i="1" s="1"/>
  <c r="B37" i="1"/>
  <c r="D37" i="1"/>
  <c r="F37" i="1"/>
  <c r="I37" i="1"/>
  <c r="J37" i="1"/>
  <c r="T37" i="1"/>
  <c r="J38" i="1"/>
  <c r="B40" i="1"/>
  <c r="D40" i="1"/>
  <c r="F40" i="1"/>
  <c r="I40" i="1"/>
  <c r="J40" i="1"/>
  <c r="M40" i="1"/>
  <c r="B41" i="1"/>
  <c r="D41" i="1"/>
  <c r="F41" i="1"/>
  <c r="I41" i="1"/>
  <c r="O41" i="1" s="1"/>
  <c r="O116" i="1" s="1"/>
  <c r="O120" i="1" s="1"/>
  <c r="J41" i="1"/>
  <c r="J49" i="1" s="1"/>
  <c r="K49" i="1" s="1"/>
  <c r="B42" i="1"/>
  <c r="D42" i="1"/>
  <c r="F42" i="1"/>
  <c r="I42" i="1"/>
  <c r="J42" i="1"/>
  <c r="O42" i="1"/>
  <c r="B43" i="1"/>
  <c r="D43" i="1"/>
  <c r="F43" i="1"/>
  <c r="I43" i="1"/>
  <c r="P43" i="1" s="1"/>
  <c r="J43" i="1"/>
  <c r="B44" i="1"/>
  <c r="D44" i="1"/>
  <c r="F44" i="1"/>
  <c r="I44" i="1"/>
  <c r="J44" i="1"/>
  <c r="Q44" i="1"/>
  <c r="B45" i="1"/>
  <c r="D45" i="1"/>
  <c r="F45" i="1"/>
  <c r="I45" i="1"/>
  <c r="J45" i="1"/>
  <c r="Q45" i="1" s="1"/>
  <c r="B46" i="1"/>
  <c r="D46" i="1"/>
  <c r="F46" i="1"/>
  <c r="I46" i="1"/>
  <c r="J46" i="1"/>
  <c r="R46" i="1"/>
  <c r="B47" i="1"/>
  <c r="D47" i="1"/>
  <c r="F47" i="1"/>
  <c r="I47" i="1"/>
  <c r="S47" i="1" s="1"/>
  <c r="S116" i="1" s="1"/>
  <c r="S120" i="1" s="1"/>
  <c r="S122" i="1" s="1"/>
  <c r="J47" i="1"/>
  <c r="B48" i="1"/>
  <c r="D48" i="1"/>
  <c r="F48" i="1"/>
  <c r="I48" i="1"/>
  <c r="J48" i="1"/>
  <c r="T48" i="1"/>
  <c r="I49" i="1"/>
  <c r="B51" i="1"/>
  <c r="D51" i="1"/>
  <c r="F51" i="1"/>
  <c r="I51" i="1"/>
  <c r="J51" i="1"/>
  <c r="M51" i="1"/>
  <c r="B52" i="1"/>
  <c r="D52" i="1"/>
  <c r="F52" i="1"/>
  <c r="I52" i="1"/>
  <c r="J52" i="1"/>
  <c r="M52" i="1"/>
  <c r="B53" i="1"/>
  <c r="D53" i="1"/>
  <c r="F53" i="1"/>
  <c r="I53" i="1"/>
  <c r="J53" i="1"/>
  <c r="N53" i="1"/>
  <c r="B54" i="1"/>
  <c r="D54" i="1"/>
  <c r="F54" i="1"/>
  <c r="I54" i="1"/>
  <c r="I65" i="1" s="1"/>
  <c r="J54" i="1"/>
  <c r="N54" i="1"/>
  <c r="B55" i="1"/>
  <c r="D55" i="1"/>
  <c r="F55" i="1"/>
  <c r="I55" i="1"/>
  <c r="J55" i="1"/>
  <c r="O55" i="1"/>
  <c r="B56" i="1"/>
  <c r="D56" i="1"/>
  <c r="F56" i="1"/>
  <c r="I56" i="1"/>
  <c r="J56" i="1"/>
  <c r="O56" i="1"/>
  <c r="B57" i="1"/>
  <c r="D57" i="1"/>
  <c r="F57" i="1"/>
  <c r="I57" i="1"/>
  <c r="J57" i="1"/>
  <c r="P57" i="1"/>
  <c r="B58" i="1"/>
  <c r="D58" i="1"/>
  <c r="F58" i="1"/>
  <c r="I58" i="1"/>
  <c r="J58" i="1"/>
  <c r="P58" i="1"/>
  <c r="B59" i="1"/>
  <c r="D59" i="1"/>
  <c r="F59" i="1"/>
  <c r="I59" i="1"/>
  <c r="J59" i="1"/>
  <c r="Q59" i="1"/>
  <c r="B60" i="1"/>
  <c r="D60" i="1"/>
  <c r="F60" i="1"/>
  <c r="I60" i="1"/>
  <c r="J60" i="1"/>
  <c r="Q60" i="1"/>
  <c r="B61" i="1"/>
  <c r="D61" i="1"/>
  <c r="F61" i="1"/>
  <c r="I61" i="1"/>
  <c r="J61" i="1"/>
  <c r="R61" i="1"/>
  <c r="B62" i="1"/>
  <c r="D62" i="1"/>
  <c r="F62" i="1"/>
  <c r="I62" i="1"/>
  <c r="J62" i="1"/>
  <c r="R62" i="1"/>
  <c r="B63" i="1"/>
  <c r="D63" i="1"/>
  <c r="F63" i="1"/>
  <c r="I63" i="1"/>
  <c r="J63" i="1"/>
  <c r="S63" i="1"/>
  <c r="B64" i="1"/>
  <c r="D64" i="1"/>
  <c r="F64" i="1"/>
  <c r="I64" i="1"/>
  <c r="T64" i="1" s="1"/>
  <c r="J64" i="1"/>
  <c r="J65" i="1"/>
  <c r="B67" i="1"/>
  <c r="D67" i="1"/>
  <c r="F67" i="1"/>
  <c r="I67" i="1"/>
  <c r="J67" i="1"/>
  <c r="J78" i="1" s="1"/>
  <c r="M67" i="1"/>
  <c r="B68" i="1"/>
  <c r="D68" i="1"/>
  <c r="F68" i="1"/>
  <c r="I68" i="1"/>
  <c r="J68" i="1"/>
  <c r="M68" i="1" s="1"/>
  <c r="B69" i="1"/>
  <c r="D69" i="1"/>
  <c r="F69" i="1"/>
  <c r="I69" i="1"/>
  <c r="J69" i="1"/>
  <c r="N69" i="1"/>
  <c r="B70" i="1"/>
  <c r="D70" i="1"/>
  <c r="F70" i="1"/>
  <c r="I70" i="1"/>
  <c r="I78" i="1" s="1"/>
  <c r="J70" i="1"/>
  <c r="N70" i="1" s="1"/>
  <c r="B71" i="1"/>
  <c r="D71" i="1"/>
  <c r="F71" i="1"/>
  <c r="I71" i="1"/>
  <c r="J71" i="1"/>
  <c r="O71" i="1"/>
  <c r="B72" i="1"/>
  <c r="D72" i="1"/>
  <c r="F72" i="1"/>
  <c r="I72" i="1"/>
  <c r="J72" i="1"/>
  <c r="O72" i="1" s="1"/>
  <c r="B73" i="1"/>
  <c r="D73" i="1"/>
  <c r="F73" i="1"/>
  <c r="I73" i="1"/>
  <c r="J73" i="1"/>
  <c r="P73" i="1"/>
  <c r="B74" i="1"/>
  <c r="D74" i="1"/>
  <c r="F74" i="1"/>
  <c r="I74" i="1"/>
  <c r="J74" i="1"/>
  <c r="P74" i="1" s="1"/>
  <c r="P121" i="1" s="1"/>
  <c r="B75" i="1"/>
  <c r="D75" i="1"/>
  <c r="F75" i="1"/>
  <c r="I75" i="1"/>
  <c r="J75" i="1"/>
  <c r="Q75" i="1"/>
  <c r="B76" i="1"/>
  <c r="D76" i="1"/>
  <c r="F76" i="1"/>
  <c r="I76" i="1"/>
  <c r="J76" i="1"/>
  <c r="Q76" i="1" s="1"/>
  <c r="B77" i="1"/>
  <c r="D77" i="1"/>
  <c r="F77" i="1"/>
  <c r="I77" i="1"/>
  <c r="J77" i="1"/>
  <c r="R77" i="1"/>
  <c r="B80" i="1"/>
  <c r="D80" i="1"/>
  <c r="F80" i="1"/>
  <c r="I80" i="1"/>
  <c r="J80" i="1"/>
  <c r="J92" i="1" s="1"/>
  <c r="M80" i="1"/>
  <c r="B81" i="1"/>
  <c r="D81" i="1"/>
  <c r="F81" i="1"/>
  <c r="I81" i="1"/>
  <c r="N81" i="1" s="1"/>
  <c r="J81" i="1"/>
  <c r="B82" i="1"/>
  <c r="D82" i="1"/>
  <c r="F82" i="1"/>
  <c r="I82" i="1"/>
  <c r="J82" i="1"/>
  <c r="O82" i="1"/>
  <c r="B83" i="1"/>
  <c r="D83" i="1"/>
  <c r="F83" i="1"/>
  <c r="I83" i="1"/>
  <c r="P83" i="1" s="1"/>
  <c r="J83" i="1"/>
  <c r="B84" i="1"/>
  <c r="D84" i="1"/>
  <c r="F84" i="1"/>
  <c r="I84" i="1"/>
  <c r="J84" i="1"/>
  <c r="Q84" i="1"/>
  <c r="I85" i="1"/>
  <c r="J85" i="1"/>
  <c r="Q85" i="1"/>
  <c r="B86" i="1"/>
  <c r="D86" i="1"/>
  <c r="F86" i="1"/>
  <c r="I86" i="1"/>
  <c r="R86" i="1" s="1"/>
  <c r="J86" i="1"/>
  <c r="B87" i="1"/>
  <c r="D87" i="1"/>
  <c r="F87" i="1"/>
  <c r="I87" i="1"/>
  <c r="J87" i="1"/>
  <c r="S87" i="1"/>
  <c r="B88" i="1"/>
  <c r="D88" i="1"/>
  <c r="F88" i="1"/>
  <c r="I88" i="1"/>
  <c r="J88" i="1"/>
  <c r="S88" i="1" s="1"/>
  <c r="S121" i="1" s="1"/>
  <c r="B89" i="1"/>
  <c r="D89" i="1"/>
  <c r="F89" i="1"/>
  <c r="I89" i="1"/>
  <c r="J89" i="1"/>
  <c r="T89" i="1"/>
  <c r="B90" i="1"/>
  <c r="D90" i="1"/>
  <c r="F90" i="1"/>
  <c r="I90" i="1"/>
  <c r="U90" i="1" s="1"/>
  <c r="J90" i="1"/>
  <c r="B91" i="1"/>
  <c r="D91" i="1"/>
  <c r="F91" i="1"/>
  <c r="I91" i="1"/>
  <c r="J91" i="1"/>
  <c r="V91" i="1"/>
  <c r="B94" i="1"/>
  <c r="D94" i="1"/>
  <c r="F94" i="1"/>
  <c r="I94" i="1"/>
  <c r="J94" i="1"/>
  <c r="N94" i="1"/>
  <c r="B95" i="1"/>
  <c r="D95" i="1"/>
  <c r="F95" i="1"/>
  <c r="I95" i="1"/>
  <c r="P95" i="1" s="1"/>
  <c r="J95" i="1"/>
  <c r="B96" i="1"/>
  <c r="D96" i="1"/>
  <c r="F96" i="1"/>
  <c r="I96" i="1"/>
  <c r="J96" i="1"/>
  <c r="P96" i="1"/>
  <c r="B97" i="1"/>
  <c r="D97" i="1"/>
  <c r="F97" i="1"/>
  <c r="I97" i="1"/>
  <c r="Q97" i="1" s="1"/>
  <c r="J97" i="1"/>
  <c r="B98" i="1"/>
  <c r="D98" i="1"/>
  <c r="F98" i="1"/>
  <c r="I98" i="1"/>
  <c r="J98" i="1"/>
  <c r="Q98" i="1"/>
  <c r="B99" i="1"/>
  <c r="D99" i="1"/>
  <c r="F99" i="1"/>
  <c r="I99" i="1"/>
  <c r="R99" i="1" s="1"/>
  <c r="J99" i="1"/>
  <c r="B100" i="1"/>
  <c r="D100" i="1"/>
  <c r="F100" i="1"/>
  <c r="I100" i="1"/>
  <c r="J100" i="1"/>
  <c r="S100" i="1"/>
  <c r="B101" i="1"/>
  <c r="D101" i="1"/>
  <c r="F101" i="1"/>
  <c r="I101" i="1"/>
  <c r="T101" i="1" s="1"/>
  <c r="J101" i="1"/>
  <c r="J102" i="1"/>
  <c r="B104" i="1"/>
  <c r="D104" i="1"/>
  <c r="F104" i="1"/>
  <c r="I104" i="1"/>
  <c r="J104" i="1"/>
  <c r="J111" i="1" s="1"/>
  <c r="M104" i="1"/>
  <c r="B105" i="1"/>
  <c r="D105" i="1"/>
  <c r="F105" i="1"/>
  <c r="I105" i="1"/>
  <c r="N105" i="1" s="1"/>
  <c r="J105" i="1"/>
  <c r="B106" i="1"/>
  <c r="D106" i="1"/>
  <c r="F106" i="1"/>
  <c r="I106" i="1"/>
  <c r="J106" i="1"/>
  <c r="O106" i="1"/>
  <c r="B107" i="1"/>
  <c r="D107" i="1"/>
  <c r="F107" i="1"/>
  <c r="I107" i="1"/>
  <c r="I111" i="1" s="1"/>
  <c r="J107" i="1"/>
  <c r="O107" i="1" s="1"/>
  <c r="B108" i="1"/>
  <c r="D108" i="1"/>
  <c r="F108" i="1"/>
  <c r="I108" i="1"/>
  <c r="J108" i="1"/>
  <c r="P108" i="1"/>
  <c r="B109" i="1"/>
  <c r="D109" i="1"/>
  <c r="F109" i="1"/>
  <c r="I109" i="1"/>
  <c r="Q109" i="1" s="1"/>
  <c r="J109" i="1"/>
  <c r="B110" i="1"/>
  <c r="D110" i="1"/>
  <c r="F110" i="1"/>
  <c r="I110" i="1"/>
  <c r="J110" i="1"/>
  <c r="T110" i="1"/>
  <c r="G113" i="1"/>
  <c r="V113" i="1"/>
  <c r="V116" i="1"/>
  <c r="V120" i="1" s="1"/>
  <c r="V122" i="1" s="1"/>
  <c r="R121" i="1"/>
  <c r="T121" i="1"/>
  <c r="Q116" i="1" l="1"/>
  <c r="Q120" i="1" s="1"/>
  <c r="Q122" i="1" s="1"/>
  <c r="Q113" i="1"/>
  <c r="Q124" i="1" s="1"/>
  <c r="N113" i="1"/>
  <c r="N124" i="1" s="1"/>
  <c r="N116" i="1"/>
  <c r="N120" i="1" s="1"/>
  <c r="N122" i="1" s="1"/>
  <c r="K38" i="1"/>
  <c r="N121" i="1"/>
  <c r="K92" i="1"/>
  <c r="K65" i="1"/>
  <c r="R116" i="1"/>
  <c r="R120" i="1" s="1"/>
  <c r="R122" i="1" s="1"/>
  <c r="R113" i="1"/>
  <c r="P116" i="1"/>
  <c r="P120" i="1" s="1"/>
  <c r="P122" i="1" s="1"/>
  <c r="P113" i="1"/>
  <c r="P124" i="1" s="1"/>
  <c r="M113" i="1"/>
  <c r="M116" i="1"/>
  <c r="V124" i="1"/>
  <c r="I113" i="1"/>
  <c r="J113" i="1"/>
  <c r="K113" i="1" s="1"/>
  <c r="K111" i="1"/>
  <c r="O113" i="1"/>
  <c r="O121" i="1"/>
  <c r="W121" i="1" s="1"/>
  <c r="O122" i="1"/>
  <c r="K102" i="1"/>
  <c r="U113" i="1"/>
  <c r="U124" i="1" s="1"/>
  <c r="U116" i="1"/>
  <c r="U120" i="1" s="1"/>
  <c r="U122" i="1" s="1"/>
  <c r="S113" i="1"/>
  <c r="S124" i="1" s="1"/>
  <c r="K78" i="1"/>
  <c r="I102" i="1"/>
  <c r="T116" i="1"/>
  <c r="T120" i="1" s="1"/>
  <c r="T122" i="1" s="1"/>
  <c r="T124" i="1" s="1"/>
  <c r="I92" i="1"/>
  <c r="I20" i="1"/>
  <c r="K20" i="1" s="1"/>
  <c r="M120" i="1" l="1"/>
  <c r="W116" i="1"/>
  <c r="W113" i="1"/>
  <c r="O124" i="1"/>
  <c r="R124" i="1"/>
  <c r="W120" i="1" l="1"/>
  <c r="M122" i="1"/>
  <c r="W122" i="1" l="1"/>
  <c r="M124" i="1"/>
  <c r="W124" i="1" s="1"/>
</calcChain>
</file>

<file path=xl/sharedStrings.xml><?xml version="1.0" encoding="utf-8"?>
<sst xmlns="http://schemas.openxmlformats.org/spreadsheetml/2006/main" count="133" uniqueCount="28">
  <si>
    <t>=</t>
  </si>
  <si>
    <t>Error</t>
  </si>
  <si>
    <t>Non- Hydrant Meter Count, installed services:</t>
  </si>
  <si>
    <t>Total</t>
  </si>
  <si>
    <t>Pending</t>
  </si>
  <si>
    <t>Active</t>
  </si>
  <si>
    <t>P</t>
  </si>
  <si>
    <t>A</t>
  </si>
  <si>
    <t>2"</t>
  </si>
  <si>
    <t>Multi Residential</t>
  </si>
  <si>
    <t>Unassigned</t>
  </si>
  <si>
    <t>count(mtrsiz)</t>
  </si>
  <si>
    <t>Description</t>
  </si>
  <si>
    <t>(mtrsiz)</t>
  </si>
  <si>
    <t>(class)</t>
  </si>
  <si>
    <t>(cusdel)</t>
  </si>
  <si>
    <t>10"</t>
  </si>
  <si>
    <t>8"</t>
  </si>
  <si>
    <t>6"</t>
  </si>
  <si>
    <t>4"</t>
  </si>
  <si>
    <t>3"</t>
  </si>
  <si>
    <t>1.5"</t>
  </si>
  <si>
    <t>1"</t>
  </si>
  <si>
    <t>3/4"</t>
  </si>
  <si>
    <t>5/8"</t>
  </si>
  <si>
    <t>As Of 3/31/2021</t>
  </si>
  <si>
    <t>Installed Services</t>
  </si>
  <si>
    <t>Non-Hydrant Meter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</si>
</sst>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1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41" fontId="0" fillId="0" borderId="0" xfId="0" applyNumberFormat="1" applyAlignment="1">
      <alignment horizontal="right"/>
    </xf>
    <xf numFmtId="41" fontId="0" fillId="2" borderId="1" xfId="0" applyNumberFormat="1" applyFill="1" applyBorder="1"/>
    <xf numFmtId="41" fontId="0" fillId="3" borderId="0" xfId="0" applyNumberFormat="1" applyFill="1"/>
    <xf numFmtId="41" fontId="0" fillId="4" borderId="0" xfId="0" applyNumberFormat="1" applyFill="1"/>
    <xf numFmtId="0" fontId="1" fillId="0" borderId="0" xfId="0" applyFont="1"/>
    <xf numFmtId="41" fontId="0" fillId="4" borderId="1" xfId="0" applyNumberFormat="1" applyFill="1" applyBorder="1"/>
    <xf numFmtId="41" fontId="0" fillId="0" borderId="1" xfId="0" applyNumberFormat="1" applyBorder="1"/>
    <xf numFmtId="41" fontId="0" fillId="0" borderId="2" xfId="0" applyNumberFormat="1" applyBorder="1"/>
    <xf numFmtId="41" fontId="1" fillId="2" borderId="0" xfId="0" applyNumberFormat="1" applyFont="1" applyFill="1" applyAlignment="1">
      <alignment horizontal="right"/>
    </xf>
    <xf numFmtId="41" fontId="1" fillId="3" borderId="0" xfId="0" applyNumberFormat="1" applyFont="1" applyFill="1" applyAlignment="1">
      <alignment horizontal="right"/>
    </xf>
    <xf numFmtId="41" fontId="1" fillId="4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GUS~1/AppData/Local/Temp/MicrosoftEdgeDownloads/b6becb18-33fd-40f6-be33-f19ddee9f586/Service%20Count%20Active%20-%20Pending%20As%20Of%20March%2031%202021%20-%20V2%20-%2004-0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drant Meters"/>
      <sheetName val="Account Number but no Install"/>
      <sheetName val="(lookup)"/>
    </sheetNames>
    <sheetDataSet>
      <sheetData sheetId="0"/>
      <sheetData sheetId="1"/>
      <sheetData sheetId="2">
        <row r="2">
          <cell r="A2" t="str">
            <v>A</v>
          </cell>
          <cell r="B2" t="str">
            <v>Active</v>
          </cell>
        </row>
        <row r="3">
          <cell r="A3" t="str">
            <v>P</v>
          </cell>
          <cell r="B3" t="str">
            <v>Unassigned</v>
          </cell>
        </row>
        <row r="6">
          <cell r="A6">
            <v>0</v>
          </cell>
          <cell r="B6" t="str">
            <v>Single Residential</v>
          </cell>
        </row>
        <row r="7">
          <cell r="A7">
            <v>1</v>
          </cell>
          <cell r="B7" t="str">
            <v>Business</v>
          </cell>
        </row>
        <row r="8">
          <cell r="A8">
            <v>2</v>
          </cell>
          <cell r="B8" t="str">
            <v>Industry</v>
          </cell>
        </row>
        <row r="9">
          <cell r="A9">
            <v>3</v>
          </cell>
          <cell r="B9" t="str">
            <v>Public Authorities</v>
          </cell>
        </row>
        <row r="10">
          <cell r="A10">
            <v>4</v>
          </cell>
          <cell r="B10" t="str">
            <v>Private Irrigation</v>
          </cell>
        </row>
        <row r="11">
          <cell r="A11">
            <v>5</v>
          </cell>
          <cell r="B11" t="str">
            <v>Multi Residential</v>
          </cell>
        </row>
        <row r="12">
          <cell r="A12">
            <v>6</v>
          </cell>
          <cell r="B12" t="str">
            <v>Schools</v>
          </cell>
        </row>
        <row r="13">
          <cell r="A13">
            <v>7</v>
          </cell>
          <cell r="B13" t="str">
            <v>Agriculture</v>
          </cell>
        </row>
        <row r="16">
          <cell r="A16">
            <v>0</v>
          </cell>
          <cell r="B16" t="str">
            <v>5/8" x 3/4"</v>
          </cell>
        </row>
        <row r="17">
          <cell r="A17">
            <v>1</v>
          </cell>
          <cell r="B17" t="str">
            <v>3/4"</v>
          </cell>
        </row>
        <row r="18">
          <cell r="A18">
            <v>2</v>
          </cell>
          <cell r="B18" t="str">
            <v>1"</v>
          </cell>
        </row>
        <row r="19">
          <cell r="A19">
            <v>3</v>
          </cell>
          <cell r="B19" t="str">
            <v>1 1/2"</v>
          </cell>
        </row>
        <row r="20">
          <cell r="A20">
            <v>4</v>
          </cell>
          <cell r="B20" t="str">
            <v>2"</v>
          </cell>
        </row>
        <row r="21">
          <cell r="A21">
            <v>5</v>
          </cell>
          <cell r="B21" t="str">
            <v>3"</v>
          </cell>
        </row>
        <row r="22">
          <cell r="A22">
            <v>6</v>
          </cell>
          <cell r="B22" t="str">
            <v>4"</v>
          </cell>
        </row>
        <row r="23">
          <cell r="A23">
            <v>7</v>
          </cell>
          <cell r="B23" t="str">
            <v>6"</v>
          </cell>
        </row>
        <row r="24">
          <cell r="A24">
            <v>8</v>
          </cell>
          <cell r="B24" t="str">
            <v>8"</v>
          </cell>
        </row>
        <row r="25">
          <cell r="A25">
            <v>9</v>
          </cell>
          <cell r="B25" t="str">
            <v>10"</v>
          </cell>
        </row>
        <row r="26">
          <cell r="A26" t="str">
            <v>A</v>
          </cell>
          <cell r="B26" t="str">
            <v>12"</v>
          </cell>
        </row>
        <row r="27">
          <cell r="A27" t="str">
            <v>B</v>
          </cell>
          <cell r="B27" t="str">
            <v>14"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tabSelected="1" zoomScale="90" zoomScaleNormal="90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C23" sqref="C23"/>
    </sheetView>
  </sheetViews>
  <sheetFormatPr defaultColWidth="8.85546875" defaultRowHeight="15" x14ac:dyDescent="0.25"/>
  <cols>
    <col min="1" max="1" width="8.7109375" customWidth="1"/>
    <col min="2" max="2" width="14.7109375" customWidth="1"/>
    <col min="3" max="3" width="7.7109375" style="2" customWidth="1"/>
    <col min="4" max="4" width="18.7109375" customWidth="1"/>
    <col min="5" max="5" width="8.7109375" style="2" customWidth="1"/>
    <col min="6" max="6" width="13.7109375" customWidth="1"/>
    <col min="7" max="7" width="13.7109375" style="1" customWidth="1"/>
    <col min="8" max="8" width="3.7109375" style="1" customWidth="1"/>
    <col min="9" max="9" width="9.7109375" style="1" customWidth="1"/>
    <col min="10" max="10" width="12.7109375" style="1" customWidth="1"/>
    <col min="11" max="11" width="9.7109375" style="1" customWidth="1"/>
    <col min="12" max="12" width="5.7109375" customWidth="1"/>
    <col min="13" max="13" width="7.7109375" customWidth="1"/>
    <col min="14" max="14" width="8.7109375" customWidth="1"/>
    <col min="15" max="22" width="7.7109375" customWidth="1"/>
    <col min="23" max="23" width="8.7109375" customWidth="1"/>
  </cols>
  <sheetData>
    <row r="1" spans="1:23" x14ac:dyDescent="0.2">
      <c r="B1" s="22">
        <v>44291</v>
      </c>
      <c r="D1" s="21">
        <v>0.76388888888888884</v>
      </c>
    </row>
    <row r="2" spans="1:23" ht="21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3" ht="21" x14ac:dyDescent="0.2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3" ht="18.95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7" spans="1:23" x14ac:dyDescent="0.2">
      <c r="M7" s="20" t="s">
        <v>24</v>
      </c>
      <c r="N7" s="20" t="s">
        <v>23</v>
      </c>
      <c r="O7" s="19" t="s">
        <v>22</v>
      </c>
      <c r="P7" s="19" t="s">
        <v>21</v>
      </c>
      <c r="Q7" s="19" t="s">
        <v>8</v>
      </c>
      <c r="R7" s="19" t="s">
        <v>20</v>
      </c>
      <c r="S7" s="19" t="s">
        <v>19</v>
      </c>
      <c r="T7" s="19" t="s">
        <v>18</v>
      </c>
      <c r="U7" s="19" t="s">
        <v>17</v>
      </c>
      <c r="V7" s="19" t="s">
        <v>16</v>
      </c>
    </row>
    <row r="8" spans="1:23" x14ac:dyDescent="0.2">
      <c r="M8" s="18">
        <v>0</v>
      </c>
      <c r="N8" s="18">
        <v>1</v>
      </c>
      <c r="O8" s="18">
        <v>2</v>
      </c>
      <c r="P8" s="18">
        <v>3</v>
      </c>
      <c r="Q8" s="18">
        <v>4</v>
      </c>
      <c r="R8" s="18">
        <v>5</v>
      </c>
      <c r="S8" s="18">
        <v>6</v>
      </c>
      <c r="T8" s="18">
        <v>7</v>
      </c>
      <c r="U8" s="18">
        <v>8</v>
      </c>
      <c r="V8" s="18">
        <v>9</v>
      </c>
      <c r="W8" s="17" t="s">
        <v>3</v>
      </c>
    </row>
    <row r="9" spans="1:23" s="8" customFormat="1" x14ac:dyDescent="0.2">
      <c r="A9" s="8" t="s">
        <v>15</v>
      </c>
      <c r="B9" s="8" t="s">
        <v>12</v>
      </c>
      <c r="C9" s="16" t="s">
        <v>14</v>
      </c>
      <c r="D9" s="8" t="s">
        <v>12</v>
      </c>
      <c r="E9" s="16" t="s">
        <v>13</v>
      </c>
      <c r="F9" s="8" t="s">
        <v>12</v>
      </c>
      <c r="G9" s="15" t="s">
        <v>11</v>
      </c>
      <c r="H9" s="15"/>
      <c r="I9" s="14" t="s">
        <v>5</v>
      </c>
      <c r="J9" s="13" t="s">
        <v>10</v>
      </c>
      <c r="K9" s="12" t="s">
        <v>3</v>
      </c>
    </row>
    <row r="10" spans="1:23" x14ac:dyDescent="0.2">
      <c r="A10" t="s">
        <v>7</v>
      </c>
      <c r="B10" t="str">
        <f>LOOKUP(A10,'[1](lookup)'!$A$2:$A$3,'[1](lookup)'!$B$2:$B$3)</f>
        <v>Active</v>
      </c>
      <c r="C10" s="2">
        <v>0</v>
      </c>
      <c r="D10" t="str">
        <f>LOOKUP(C10, '[1](lookup)'!$A$6:$A$13,'[1](lookup)'!$B$6:$B$13)</f>
        <v>Single Residential</v>
      </c>
      <c r="E10" s="2">
        <v>0</v>
      </c>
      <c r="F10" t="str">
        <f>LOOKUP(E10, '[1](lookup)'!$A$16:$A$27,'[1](lookup)'!$B$16:$B$27)</f>
        <v>5/8" x 3/4"</v>
      </c>
      <c r="G10" s="1">
        <v>5538</v>
      </c>
      <c r="I10" s="1">
        <f t="shared" ref="I10:I19" si="0">IF(A10="A", G10, 0)</f>
        <v>5538</v>
      </c>
      <c r="J10" s="1">
        <f t="shared" ref="J10:J19" si="1">IF(A10="P", G10, 0)</f>
        <v>0</v>
      </c>
      <c r="M10" s="7">
        <f>I10</f>
        <v>5538</v>
      </c>
    </row>
    <row r="11" spans="1:23" x14ac:dyDescent="0.2">
      <c r="A11" t="s">
        <v>6</v>
      </c>
      <c r="B11" t="str">
        <f>LOOKUP(A11,'[1](lookup)'!$A$2:$A$3,'[1](lookup)'!$B$2:$B$3)</f>
        <v>Unassigned</v>
      </c>
      <c r="C11" s="2">
        <v>0</v>
      </c>
      <c r="D11" t="str">
        <f>LOOKUP(C11, '[1](lookup)'!$A$6:$A$13,'[1](lookup)'!$B$6:$B$13)</f>
        <v>Single Residential</v>
      </c>
      <c r="E11" s="2">
        <v>0</v>
      </c>
      <c r="F11" t="str">
        <f>LOOKUP(E11, '[1](lookup)'!$A$16:$A$27,'[1](lookup)'!$B$16:$B$27)</f>
        <v>5/8" x 3/4"</v>
      </c>
      <c r="G11" s="1">
        <v>15</v>
      </c>
      <c r="I11" s="1">
        <f t="shared" si="0"/>
        <v>0</v>
      </c>
      <c r="J11" s="1">
        <f t="shared" si="1"/>
        <v>15</v>
      </c>
      <c r="M11" s="6">
        <f>J11</f>
        <v>15</v>
      </c>
    </row>
    <row r="12" spans="1:23" x14ac:dyDescent="0.2">
      <c r="A12" t="s">
        <v>7</v>
      </c>
      <c r="B12" t="str">
        <f>LOOKUP(A12,'[1](lookup)'!$A$2:$A$3,'[1](lookup)'!$B$2:$B$3)</f>
        <v>Active</v>
      </c>
      <c r="C12" s="2">
        <v>0</v>
      </c>
      <c r="D12" t="str">
        <f>LOOKUP(C12, '[1](lookup)'!$A$6:$A$13,'[1](lookup)'!$B$6:$B$13)</f>
        <v>Single Residential</v>
      </c>
      <c r="E12" s="2">
        <v>1</v>
      </c>
      <c r="F12" t="str">
        <f>LOOKUP(E12, '[1](lookup)'!$A$16:$A$27,'[1](lookup)'!$B$16:$B$27)</f>
        <v>3/4"</v>
      </c>
      <c r="G12" s="1">
        <v>13641</v>
      </c>
      <c r="I12" s="1">
        <f t="shared" si="0"/>
        <v>13641</v>
      </c>
      <c r="J12" s="1">
        <f t="shared" si="1"/>
        <v>0</v>
      </c>
      <c r="N12" s="7">
        <f>I12</f>
        <v>13641</v>
      </c>
    </row>
    <row r="13" spans="1:23" x14ac:dyDescent="0.2">
      <c r="A13" t="s">
        <v>6</v>
      </c>
      <c r="B13" t="str">
        <f>LOOKUP(A13,'[1](lookup)'!$A$2:$A$3,'[1](lookup)'!$B$2:$B$3)</f>
        <v>Unassigned</v>
      </c>
      <c r="C13" s="2">
        <v>0</v>
      </c>
      <c r="D13" t="str">
        <f>LOOKUP(C13, '[1](lookup)'!$A$6:$A$13,'[1](lookup)'!$B$6:$B$13)</f>
        <v>Single Residential</v>
      </c>
      <c r="E13" s="2">
        <v>1</v>
      </c>
      <c r="F13" t="str">
        <f>LOOKUP(E13, '[1](lookup)'!$A$16:$A$27,'[1](lookup)'!$B$16:$B$27)</f>
        <v>3/4"</v>
      </c>
      <c r="G13" s="1">
        <v>29</v>
      </c>
      <c r="I13" s="1">
        <f t="shared" si="0"/>
        <v>0</v>
      </c>
      <c r="J13" s="1">
        <f t="shared" si="1"/>
        <v>29</v>
      </c>
      <c r="N13" s="6">
        <f>J13</f>
        <v>29</v>
      </c>
    </row>
    <row r="14" spans="1:23" x14ac:dyDescent="0.2">
      <c r="A14" t="s">
        <v>7</v>
      </c>
      <c r="B14" t="str">
        <f>LOOKUP(A14,'[1](lookup)'!$A$2:$A$3,'[1](lookup)'!$B$2:$B$3)</f>
        <v>Active</v>
      </c>
      <c r="C14" s="2">
        <v>0</v>
      </c>
      <c r="D14" t="str">
        <f>LOOKUP(C14, '[1](lookup)'!$A$6:$A$13,'[1](lookup)'!$B$6:$B$13)</f>
        <v>Single Residential</v>
      </c>
      <c r="E14" s="2">
        <v>2</v>
      </c>
      <c r="F14" t="str">
        <f>LOOKUP(E14, '[1](lookup)'!$A$16:$A$27,'[1](lookup)'!$B$16:$B$27)</f>
        <v>1"</v>
      </c>
      <c r="G14" s="1">
        <v>650</v>
      </c>
      <c r="I14" s="1">
        <f t="shared" si="0"/>
        <v>650</v>
      </c>
      <c r="J14" s="1">
        <f t="shared" si="1"/>
        <v>0</v>
      </c>
      <c r="O14" s="7">
        <f>I14</f>
        <v>650</v>
      </c>
    </row>
    <row r="15" spans="1:23" x14ac:dyDescent="0.2">
      <c r="A15" t="s">
        <v>6</v>
      </c>
      <c r="B15" t="str">
        <f>LOOKUP(A15,'[1](lookup)'!$A$2:$A$3,'[1](lookup)'!$B$2:$B$3)</f>
        <v>Unassigned</v>
      </c>
      <c r="C15" s="2">
        <v>0</v>
      </c>
      <c r="D15" t="str">
        <f>LOOKUP(C15, '[1](lookup)'!$A$6:$A$13,'[1](lookup)'!$B$6:$B$13)</f>
        <v>Single Residential</v>
      </c>
      <c r="E15" s="2">
        <v>2</v>
      </c>
      <c r="F15" t="str">
        <f>LOOKUP(E15, '[1](lookup)'!$A$16:$A$27,'[1](lookup)'!$B$16:$B$27)</f>
        <v>1"</v>
      </c>
      <c r="G15" s="1">
        <v>1</v>
      </c>
      <c r="I15" s="1">
        <f t="shared" si="0"/>
        <v>0</v>
      </c>
      <c r="J15" s="1">
        <f t="shared" si="1"/>
        <v>1</v>
      </c>
      <c r="O15" s="6">
        <f>J15</f>
        <v>1</v>
      </c>
    </row>
    <row r="16" spans="1:23" x14ac:dyDescent="0.2">
      <c r="A16" t="s">
        <v>7</v>
      </c>
      <c r="B16" t="str">
        <f>LOOKUP(A16,'[1](lookup)'!$A$2:$A$3,'[1](lookup)'!$B$2:$B$3)</f>
        <v>Active</v>
      </c>
      <c r="C16" s="2">
        <v>0</v>
      </c>
      <c r="D16" t="str">
        <f>LOOKUP(C16, '[1](lookup)'!$A$6:$A$13,'[1](lookup)'!$B$6:$B$13)</f>
        <v>Single Residential</v>
      </c>
      <c r="E16" s="2">
        <v>3</v>
      </c>
      <c r="F16" t="str">
        <f>LOOKUP(E16, '[1](lookup)'!$A$16:$A$27,'[1](lookup)'!$B$16:$B$27)</f>
        <v>1 1/2"</v>
      </c>
      <c r="G16" s="1">
        <v>144</v>
      </c>
      <c r="I16" s="1">
        <f t="shared" si="0"/>
        <v>144</v>
      </c>
      <c r="J16" s="1">
        <f t="shared" si="1"/>
        <v>0</v>
      </c>
      <c r="P16" s="7">
        <f>I16</f>
        <v>144</v>
      </c>
    </row>
    <row r="17" spans="1:23" x14ac:dyDescent="0.2">
      <c r="A17" t="s">
        <v>6</v>
      </c>
      <c r="B17" t="str">
        <f>LOOKUP(A17,'[1](lookup)'!$A$2:$A$3,'[1](lookup)'!$B$2:$B$3)</f>
        <v>Unassigned</v>
      </c>
      <c r="C17" s="2">
        <v>0</v>
      </c>
      <c r="D17" t="str">
        <f>LOOKUP(C17, '[1](lookup)'!$A$6:$A$13,'[1](lookup)'!$B$6:$B$13)</f>
        <v>Single Residential</v>
      </c>
      <c r="E17" s="2">
        <v>3</v>
      </c>
      <c r="F17" t="str">
        <f>LOOKUP(E17, '[1](lookup)'!$A$16:$A$27,'[1](lookup)'!$B$16:$B$27)</f>
        <v>1 1/2"</v>
      </c>
      <c r="G17" s="1">
        <v>3</v>
      </c>
      <c r="I17" s="1">
        <f t="shared" si="0"/>
        <v>0</v>
      </c>
      <c r="J17" s="1">
        <f t="shared" si="1"/>
        <v>3</v>
      </c>
      <c r="P17" s="6">
        <f>J17</f>
        <v>3</v>
      </c>
    </row>
    <row r="18" spans="1:23" x14ac:dyDescent="0.2">
      <c r="A18" t="s">
        <v>7</v>
      </c>
      <c r="B18" t="str">
        <f>LOOKUP(A18,'[1](lookup)'!$A$2:$A$3,'[1](lookup)'!$B$2:$B$3)</f>
        <v>Active</v>
      </c>
      <c r="C18" s="2">
        <v>0</v>
      </c>
      <c r="D18" t="str">
        <f>LOOKUP(C18, '[1](lookup)'!$A$6:$A$13,'[1](lookup)'!$B$6:$B$13)</f>
        <v>Single Residential</v>
      </c>
      <c r="E18" s="2">
        <v>4</v>
      </c>
      <c r="F18" t="str">
        <f>LOOKUP(E18, '[1](lookup)'!$A$16:$A$27,'[1](lookup)'!$B$16:$B$27)</f>
        <v>2"</v>
      </c>
      <c r="G18" s="1">
        <v>9</v>
      </c>
      <c r="I18" s="1">
        <f t="shared" si="0"/>
        <v>9</v>
      </c>
      <c r="J18" s="1">
        <f t="shared" si="1"/>
        <v>0</v>
      </c>
      <c r="Q18" s="7">
        <f>I18</f>
        <v>9</v>
      </c>
    </row>
    <row r="19" spans="1:23" x14ac:dyDescent="0.2">
      <c r="A19" t="s">
        <v>7</v>
      </c>
      <c r="B19" t="str">
        <f>LOOKUP(A19,'[1](lookup)'!$A$2:$A$3,'[1](lookup)'!$B$2:$B$3)</f>
        <v>Active</v>
      </c>
      <c r="C19" s="2">
        <v>0</v>
      </c>
      <c r="D19" t="str">
        <f>LOOKUP(C19, '[1](lookup)'!$A$6:$A$13,'[1](lookup)'!$B$6:$B$13)</f>
        <v>Single Residential</v>
      </c>
      <c r="E19" s="2">
        <v>5</v>
      </c>
      <c r="F19" t="str">
        <f>LOOKUP(E19, '[1](lookup)'!$A$16:$A$27,'[1](lookup)'!$B$16:$B$27)</f>
        <v>3"</v>
      </c>
      <c r="G19" s="1">
        <v>1</v>
      </c>
      <c r="I19" s="1">
        <f t="shared" si="0"/>
        <v>1</v>
      </c>
      <c r="J19" s="1">
        <f t="shared" si="1"/>
        <v>0</v>
      </c>
      <c r="M19" s="8"/>
      <c r="N19" s="8"/>
      <c r="O19" s="8"/>
      <c r="P19" s="8"/>
      <c r="Q19" s="8"/>
      <c r="R19" s="7">
        <f>I19</f>
        <v>1</v>
      </c>
      <c r="S19" s="8"/>
      <c r="T19" s="8"/>
      <c r="U19" s="8"/>
      <c r="V19" s="8"/>
      <c r="W19" s="8"/>
    </row>
    <row r="20" spans="1:23" x14ac:dyDescent="0.2">
      <c r="A20" t="s">
        <v>3</v>
      </c>
      <c r="I20" s="11">
        <f>SUM(I10:I19)</f>
        <v>19983</v>
      </c>
      <c r="J20" s="11">
        <f>SUM(J10:J19)</f>
        <v>48</v>
      </c>
      <c r="K20" s="11">
        <f>J20+I20</f>
        <v>20031</v>
      </c>
      <c r="M20" s="8"/>
      <c r="N20" s="8"/>
      <c r="O20" s="8"/>
      <c r="P20" s="8"/>
      <c r="Q20" s="8"/>
      <c r="S20" s="8"/>
      <c r="T20" s="8"/>
      <c r="U20" s="8"/>
      <c r="V20" s="8"/>
      <c r="W20" s="8"/>
    </row>
    <row r="21" spans="1:23" x14ac:dyDescent="0.2">
      <c r="S21" s="8"/>
    </row>
    <row r="22" spans="1:23" x14ac:dyDescent="0.2">
      <c r="A22" t="s">
        <v>7</v>
      </c>
      <c r="B22" t="str">
        <f>LOOKUP(A22,'[1](lookup)'!$A$2:$A$3,'[1](lookup)'!$B$2:$B$3)</f>
        <v>Active</v>
      </c>
      <c r="C22" s="2">
        <v>1</v>
      </c>
      <c r="D22" t="str">
        <f>LOOKUP(C22, '[1](lookup)'!$A$6:$A$13,'[1](lookup)'!$B$6:$B$13)</f>
        <v>Business</v>
      </c>
      <c r="E22" s="2">
        <v>0</v>
      </c>
      <c r="F22" t="str">
        <f>LOOKUP(E22, '[1](lookup)'!$A$16:$A$27,'[1](lookup)'!$B$16:$B$27)</f>
        <v>5/8" x 3/4"</v>
      </c>
      <c r="G22" s="1">
        <v>67</v>
      </c>
      <c r="I22" s="1">
        <f t="shared" ref="I22:I37" si="2">IF(A22="A", G22, 0)</f>
        <v>67</v>
      </c>
      <c r="J22" s="1">
        <f t="shared" ref="J22:J37" si="3">IF(A22="P", G22, 0)</f>
        <v>0</v>
      </c>
      <c r="M22" s="7">
        <f>I22</f>
        <v>67</v>
      </c>
      <c r="S22" s="8"/>
    </row>
    <row r="23" spans="1:23" x14ac:dyDescent="0.2">
      <c r="A23" t="s">
        <v>6</v>
      </c>
      <c r="B23" t="str">
        <f>LOOKUP(A23,'[1](lookup)'!$A$2:$A$3,'[1](lookup)'!$B$2:$B$3)</f>
        <v>Unassigned</v>
      </c>
      <c r="C23" s="2">
        <v>1</v>
      </c>
      <c r="D23" t="str">
        <f>LOOKUP(C23, '[1](lookup)'!$A$6:$A$13,'[1](lookup)'!$B$6:$B$13)</f>
        <v>Business</v>
      </c>
      <c r="E23" s="2">
        <v>0</v>
      </c>
      <c r="F23" t="str">
        <f>LOOKUP(E23, '[1](lookup)'!$A$16:$A$27,'[1](lookup)'!$B$16:$B$27)</f>
        <v>5/8" x 3/4"</v>
      </c>
      <c r="G23" s="1">
        <v>12</v>
      </c>
      <c r="I23" s="1">
        <f t="shared" si="2"/>
        <v>0</v>
      </c>
      <c r="J23" s="1">
        <f t="shared" si="3"/>
        <v>12</v>
      </c>
      <c r="M23" s="6">
        <f>J23</f>
        <v>12</v>
      </c>
      <c r="S23" s="8"/>
    </row>
    <row r="24" spans="1:23" x14ac:dyDescent="0.2">
      <c r="A24" t="s">
        <v>7</v>
      </c>
      <c r="B24" t="str">
        <f>LOOKUP(A24,'[1](lookup)'!$A$2:$A$3,'[1](lookup)'!$B$2:$B$3)</f>
        <v>Active</v>
      </c>
      <c r="C24" s="2">
        <v>1</v>
      </c>
      <c r="D24" t="str">
        <f>LOOKUP(C24, '[1](lookup)'!$A$6:$A$13,'[1](lookup)'!$B$6:$B$13)</f>
        <v>Business</v>
      </c>
      <c r="E24" s="2">
        <v>1</v>
      </c>
      <c r="F24" t="str">
        <f>LOOKUP(E24, '[1](lookup)'!$A$16:$A$27,'[1](lookup)'!$B$16:$B$27)</f>
        <v>3/4"</v>
      </c>
      <c r="G24" s="1">
        <v>16</v>
      </c>
      <c r="I24" s="1">
        <f t="shared" si="2"/>
        <v>16</v>
      </c>
      <c r="J24" s="1">
        <f t="shared" si="3"/>
        <v>0</v>
      </c>
      <c r="N24" s="7">
        <f>I24</f>
        <v>16</v>
      </c>
    </row>
    <row r="25" spans="1:23" x14ac:dyDescent="0.2">
      <c r="A25" t="s">
        <v>6</v>
      </c>
      <c r="B25" t="str">
        <f>LOOKUP(A25,'[1](lookup)'!$A$2:$A$3,'[1](lookup)'!$B$2:$B$3)</f>
        <v>Unassigned</v>
      </c>
      <c r="C25" s="2">
        <v>1</v>
      </c>
      <c r="D25" t="str">
        <f>LOOKUP(C25, '[1](lookup)'!$A$6:$A$13,'[1](lookup)'!$B$6:$B$13)</f>
        <v>Business</v>
      </c>
      <c r="E25" s="2">
        <v>1</v>
      </c>
      <c r="F25" t="str">
        <f>LOOKUP(E25, '[1](lookup)'!$A$16:$A$27,'[1](lookup)'!$B$16:$B$27)</f>
        <v>3/4"</v>
      </c>
      <c r="G25" s="1">
        <v>2</v>
      </c>
      <c r="I25" s="1">
        <f t="shared" si="2"/>
        <v>0</v>
      </c>
      <c r="J25" s="1">
        <f t="shared" si="3"/>
        <v>2</v>
      </c>
      <c r="N25" s="6">
        <f>J25</f>
        <v>2</v>
      </c>
    </row>
    <row r="26" spans="1:23" x14ac:dyDescent="0.2">
      <c r="A26" t="s">
        <v>7</v>
      </c>
      <c r="B26" t="str">
        <f>LOOKUP(A26,'[1](lookup)'!$A$2:$A$3,'[1](lookup)'!$B$2:$B$3)</f>
        <v>Active</v>
      </c>
      <c r="C26" s="2">
        <v>1</v>
      </c>
      <c r="D26" t="str">
        <f>LOOKUP(C26, '[1](lookup)'!$A$6:$A$13,'[1](lookup)'!$B$6:$B$13)</f>
        <v>Business</v>
      </c>
      <c r="E26" s="2">
        <v>2</v>
      </c>
      <c r="F26" t="str">
        <f>LOOKUP(E26, '[1](lookup)'!$A$16:$A$27,'[1](lookup)'!$B$16:$B$27)</f>
        <v>1"</v>
      </c>
      <c r="G26" s="1">
        <v>35</v>
      </c>
      <c r="I26" s="1">
        <f t="shared" si="2"/>
        <v>35</v>
      </c>
      <c r="J26" s="1">
        <f t="shared" si="3"/>
        <v>0</v>
      </c>
      <c r="O26" s="7">
        <f>I26</f>
        <v>35</v>
      </c>
    </row>
    <row r="27" spans="1:23" x14ac:dyDescent="0.2">
      <c r="A27" t="s">
        <v>6</v>
      </c>
      <c r="B27" t="str">
        <f>LOOKUP(A27,'[1](lookup)'!$A$2:$A$3,'[1](lookup)'!$B$2:$B$3)</f>
        <v>Unassigned</v>
      </c>
      <c r="C27" s="2">
        <v>1</v>
      </c>
      <c r="D27" t="str">
        <f>LOOKUP(C27, '[1](lookup)'!$A$6:$A$13,'[1](lookup)'!$B$6:$B$13)</f>
        <v>Business</v>
      </c>
      <c r="E27" s="2">
        <v>2</v>
      </c>
      <c r="F27" t="str">
        <f>LOOKUP(E27, '[1](lookup)'!$A$16:$A$27,'[1](lookup)'!$B$16:$B$27)</f>
        <v>1"</v>
      </c>
      <c r="G27" s="1">
        <v>4</v>
      </c>
      <c r="I27" s="1">
        <f t="shared" si="2"/>
        <v>0</v>
      </c>
      <c r="J27" s="1">
        <f t="shared" si="3"/>
        <v>4</v>
      </c>
      <c r="O27" s="6">
        <f>J27</f>
        <v>4</v>
      </c>
    </row>
    <row r="28" spans="1:23" x14ac:dyDescent="0.2">
      <c r="A28" t="s">
        <v>7</v>
      </c>
      <c r="B28" t="str">
        <f>LOOKUP(A28,'[1](lookup)'!$A$2:$A$3,'[1](lookup)'!$B$2:$B$3)</f>
        <v>Active</v>
      </c>
      <c r="C28" s="2">
        <v>1</v>
      </c>
      <c r="D28" t="str">
        <f>LOOKUP(C28, '[1](lookup)'!$A$6:$A$13,'[1](lookup)'!$B$6:$B$13)</f>
        <v>Business</v>
      </c>
      <c r="E28" s="2">
        <v>3</v>
      </c>
      <c r="F28" t="str">
        <f>LOOKUP(E28, '[1](lookup)'!$A$16:$A$27,'[1](lookup)'!$B$16:$B$27)</f>
        <v>1 1/2"</v>
      </c>
      <c r="G28" s="1">
        <v>43</v>
      </c>
      <c r="I28" s="1">
        <f t="shared" si="2"/>
        <v>43</v>
      </c>
      <c r="J28" s="1">
        <f t="shared" si="3"/>
        <v>0</v>
      </c>
      <c r="P28" s="7">
        <f>I28</f>
        <v>43</v>
      </c>
    </row>
    <row r="29" spans="1:23" x14ac:dyDescent="0.2">
      <c r="A29" t="s">
        <v>6</v>
      </c>
      <c r="B29" t="str">
        <f>LOOKUP(A29,'[1](lookup)'!$A$2:$A$3,'[1](lookup)'!$B$2:$B$3)</f>
        <v>Unassigned</v>
      </c>
      <c r="C29" s="2">
        <v>1</v>
      </c>
      <c r="D29" t="str">
        <f>LOOKUP(C29, '[1](lookup)'!$A$6:$A$13,'[1](lookup)'!$B$6:$B$13)</f>
        <v>Business</v>
      </c>
      <c r="E29" s="2">
        <v>3</v>
      </c>
      <c r="F29" t="str">
        <f>LOOKUP(E29, '[1](lookup)'!$A$16:$A$27,'[1](lookup)'!$B$16:$B$27)</f>
        <v>1 1/2"</v>
      </c>
      <c r="G29" s="1">
        <v>2</v>
      </c>
      <c r="I29" s="1">
        <f t="shared" si="2"/>
        <v>0</v>
      </c>
      <c r="J29" s="1">
        <f t="shared" si="3"/>
        <v>2</v>
      </c>
      <c r="P29" s="6">
        <f>J29</f>
        <v>2</v>
      </c>
    </row>
    <row r="30" spans="1:23" x14ac:dyDescent="0.2">
      <c r="A30" t="s">
        <v>7</v>
      </c>
      <c r="B30" t="str">
        <f>LOOKUP(A30,'[1](lookup)'!$A$2:$A$3,'[1](lookup)'!$B$2:$B$3)</f>
        <v>Active</v>
      </c>
      <c r="C30" s="2">
        <v>1</v>
      </c>
      <c r="D30" t="str">
        <f>LOOKUP(C30, '[1](lookup)'!$A$6:$A$13,'[1](lookup)'!$B$6:$B$13)</f>
        <v>Business</v>
      </c>
      <c r="E30" s="2">
        <v>4</v>
      </c>
      <c r="F30" t="str">
        <f>LOOKUP(E30, '[1](lookup)'!$A$16:$A$27,'[1](lookup)'!$B$16:$B$27)</f>
        <v>2"</v>
      </c>
      <c r="G30" s="1">
        <v>110</v>
      </c>
      <c r="I30" s="1">
        <f t="shared" si="2"/>
        <v>110</v>
      </c>
      <c r="J30" s="1">
        <f t="shared" si="3"/>
        <v>0</v>
      </c>
      <c r="Q30" s="7">
        <f>I30</f>
        <v>110</v>
      </c>
    </row>
    <row r="31" spans="1:23" x14ac:dyDescent="0.2">
      <c r="A31" t="s">
        <v>6</v>
      </c>
      <c r="B31" t="str">
        <f>LOOKUP(A31,'[1](lookup)'!$A$2:$A$3,'[1](lookup)'!$B$2:$B$3)</f>
        <v>Unassigned</v>
      </c>
      <c r="C31" s="2">
        <v>1</v>
      </c>
      <c r="D31" t="str">
        <f>LOOKUP(C31, '[1](lookup)'!$A$6:$A$13,'[1](lookup)'!$B$6:$B$13)</f>
        <v>Business</v>
      </c>
      <c r="E31" s="2">
        <v>4</v>
      </c>
      <c r="F31" t="str">
        <f>LOOKUP(E31, '[1](lookup)'!$A$16:$A$27,'[1](lookup)'!$B$16:$B$27)</f>
        <v>2"</v>
      </c>
      <c r="G31" s="1">
        <v>4</v>
      </c>
      <c r="I31" s="1">
        <f t="shared" si="2"/>
        <v>0</v>
      </c>
      <c r="J31" s="1">
        <f t="shared" si="3"/>
        <v>4</v>
      </c>
      <c r="Q31" s="6">
        <f>J31</f>
        <v>4</v>
      </c>
    </row>
    <row r="32" spans="1:23" x14ac:dyDescent="0.2">
      <c r="A32" t="s">
        <v>7</v>
      </c>
      <c r="B32" t="str">
        <f>LOOKUP(A32,'[1](lookup)'!$A$2:$A$3,'[1](lookup)'!$B$2:$B$3)</f>
        <v>Active</v>
      </c>
      <c r="C32" s="2">
        <v>1</v>
      </c>
      <c r="D32" t="str">
        <f>LOOKUP(C32, '[1](lookup)'!$A$6:$A$13,'[1](lookup)'!$B$6:$B$13)</f>
        <v>Business</v>
      </c>
      <c r="E32" s="2">
        <v>5</v>
      </c>
      <c r="F32" t="str">
        <f>LOOKUP(E32, '[1](lookup)'!$A$16:$A$27,'[1](lookup)'!$B$16:$B$27)</f>
        <v>3"</v>
      </c>
      <c r="G32" s="1">
        <v>10</v>
      </c>
      <c r="I32" s="1">
        <f t="shared" si="2"/>
        <v>10</v>
      </c>
      <c r="J32" s="1">
        <f t="shared" si="3"/>
        <v>0</v>
      </c>
      <c r="R32" s="7">
        <f>I32</f>
        <v>10</v>
      </c>
    </row>
    <row r="33" spans="1:23" x14ac:dyDescent="0.2">
      <c r="A33" t="s">
        <v>6</v>
      </c>
      <c r="B33" t="str">
        <f>LOOKUP(A33,'[1](lookup)'!$A$2:$A$3,'[1](lookup)'!$B$2:$B$3)</f>
        <v>Unassigned</v>
      </c>
      <c r="C33" s="2">
        <v>1</v>
      </c>
      <c r="D33" t="str">
        <f>LOOKUP(C33, '[1](lookup)'!$A$6:$A$13,'[1](lookup)'!$B$6:$B$13)</f>
        <v>Business</v>
      </c>
      <c r="E33" s="2">
        <v>5</v>
      </c>
      <c r="F33" t="str">
        <f>LOOKUP(E33, '[1](lookup)'!$A$16:$A$27,'[1](lookup)'!$B$16:$B$27)</f>
        <v>3"</v>
      </c>
      <c r="G33" s="1">
        <v>1</v>
      </c>
      <c r="I33" s="1">
        <f t="shared" si="2"/>
        <v>0</v>
      </c>
      <c r="J33" s="1">
        <f t="shared" si="3"/>
        <v>1</v>
      </c>
      <c r="R33" s="6">
        <f>J33</f>
        <v>1</v>
      </c>
    </row>
    <row r="34" spans="1:23" x14ac:dyDescent="0.2">
      <c r="A34" t="s">
        <v>7</v>
      </c>
      <c r="B34" t="str">
        <f>LOOKUP(A34,'[1](lookup)'!$A$2:$A$3,'[1](lookup)'!$B$2:$B$3)</f>
        <v>Active</v>
      </c>
      <c r="C34" s="2">
        <v>1</v>
      </c>
      <c r="D34" t="str">
        <f>LOOKUP(C34, '[1](lookup)'!$A$6:$A$13,'[1](lookup)'!$B$6:$B$13)</f>
        <v>Business</v>
      </c>
      <c r="E34" s="2">
        <v>6</v>
      </c>
      <c r="F34" t="str">
        <f>LOOKUP(E34, '[1](lookup)'!$A$16:$A$27,'[1](lookup)'!$B$16:$B$27)</f>
        <v>4"</v>
      </c>
      <c r="G34" s="1">
        <v>11</v>
      </c>
      <c r="I34" s="1">
        <f t="shared" si="2"/>
        <v>11</v>
      </c>
      <c r="J34" s="1">
        <f t="shared" si="3"/>
        <v>0</v>
      </c>
      <c r="S34" s="7">
        <f>I34</f>
        <v>11</v>
      </c>
    </row>
    <row r="35" spans="1:23" x14ac:dyDescent="0.2">
      <c r="A35" t="s">
        <v>6</v>
      </c>
      <c r="B35" t="str">
        <f>LOOKUP(A35,'[1](lookup)'!$A$2:$A$3,'[1](lookup)'!$B$2:$B$3)</f>
        <v>Unassigned</v>
      </c>
      <c r="C35" s="2">
        <v>1</v>
      </c>
      <c r="D35" t="str">
        <f>LOOKUP(C35, '[1](lookup)'!$A$6:$A$13,'[1](lookup)'!$B$6:$B$13)</f>
        <v>Business</v>
      </c>
      <c r="E35" s="2">
        <v>6</v>
      </c>
      <c r="F35" t="str">
        <f>LOOKUP(E35, '[1](lookup)'!$A$16:$A$27,'[1](lookup)'!$B$16:$B$27)</f>
        <v>4"</v>
      </c>
      <c r="G35" s="1">
        <v>1</v>
      </c>
      <c r="I35" s="1">
        <f t="shared" si="2"/>
        <v>0</v>
      </c>
      <c r="J35" s="1">
        <f t="shared" si="3"/>
        <v>1</v>
      </c>
      <c r="S35" s="6">
        <f>J35</f>
        <v>1</v>
      </c>
    </row>
    <row r="36" spans="1:23" x14ac:dyDescent="0.2">
      <c r="A36" t="s">
        <v>7</v>
      </c>
      <c r="B36" t="str">
        <f>LOOKUP(A36,'[1](lookup)'!$A$2:$A$3,'[1](lookup)'!$B$2:$B$3)</f>
        <v>Active</v>
      </c>
      <c r="C36" s="2">
        <v>1</v>
      </c>
      <c r="D36" t="str">
        <f>LOOKUP(C36, '[1](lookup)'!$A$6:$A$13,'[1](lookup)'!$B$6:$B$13)</f>
        <v>Business</v>
      </c>
      <c r="E36" s="2">
        <v>7</v>
      </c>
      <c r="F36" t="str">
        <f>LOOKUP(E36, '[1](lookup)'!$A$16:$A$27,'[1](lookup)'!$B$16:$B$27)</f>
        <v>6"</v>
      </c>
      <c r="G36" s="1">
        <v>1</v>
      </c>
      <c r="I36" s="1">
        <f t="shared" si="2"/>
        <v>1</v>
      </c>
      <c r="J36" s="1">
        <f t="shared" si="3"/>
        <v>0</v>
      </c>
      <c r="T36" s="7">
        <f>I36</f>
        <v>1</v>
      </c>
      <c r="W36" s="8"/>
    </row>
    <row r="37" spans="1:23" x14ac:dyDescent="0.2">
      <c r="A37" t="s">
        <v>6</v>
      </c>
      <c r="B37" t="str">
        <f>LOOKUP(A37,'[1](lookup)'!$A$2:$A$3,'[1](lookup)'!$B$2:$B$3)</f>
        <v>Unassigned</v>
      </c>
      <c r="C37" s="2">
        <v>1</v>
      </c>
      <c r="D37" t="str">
        <f>LOOKUP(C37, '[1](lookup)'!$A$6:$A$13,'[1](lookup)'!$B$6:$B$13)</f>
        <v>Business</v>
      </c>
      <c r="E37" s="2">
        <v>7</v>
      </c>
      <c r="F37" t="str">
        <f>LOOKUP(E37, '[1](lookup)'!$A$16:$A$27,'[1](lookup)'!$B$16:$B$27)</f>
        <v>6"</v>
      </c>
      <c r="G37" s="1">
        <v>1</v>
      </c>
      <c r="I37" s="1">
        <f t="shared" si="2"/>
        <v>0</v>
      </c>
      <c r="J37" s="1">
        <f t="shared" si="3"/>
        <v>1</v>
      </c>
      <c r="M37" s="8"/>
      <c r="N37" s="8"/>
      <c r="O37" s="8"/>
      <c r="P37" s="8"/>
      <c r="Q37" s="8"/>
      <c r="R37" s="8"/>
      <c r="S37" s="8"/>
      <c r="T37" s="6">
        <f>J37</f>
        <v>1</v>
      </c>
      <c r="U37" s="8"/>
      <c r="V37" s="8"/>
      <c r="W37" s="8"/>
    </row>
    <row r="38" spans="1:23" x14ac:dyDescent="0.2">
      <c r="A38" t="s">
        <v>3</v>
      </c>
      <c r="I38" s="11">
        <f>SUM(I22:I37)</f>
        <v>293</v>
      </c>
      <c r="J38" s="11">
        <f>SUM(J22:J37)</f>
        <v>27</v>
      </c>
      <c r="K38" s="11">
        <f>J38+I38</f>
        <v>320</v>
      </c>
      <c r="U38" s="8"/>
      <c r="V38" s="8"/>
      <c r="W38" s="8"/>
    </row>
    <row r="40" spans="1:23" x14ac:dyDescent="0.2">
      <c r="A40" t="s">
        <v>7</v>
      </c>
      <c r="B40" t="str">
        <f>LOOKUP(A40,'[1](lookup)'!$A$2:$A$3,'[1](lookup)'!$B$2:$B$3)</f>
        <v>Active</v>
      </c>
      <c r="C40" s="2">
        <v>2</v>
      </c>
      <c r="D40" t="str">
        <f>LOOKUP(C40, '[1](lookup)'!$A$6:$A$13,'[1](lookup)'!$B$6:$B$13)</f>
        <v>Industry</v>
      </c>
      <c r="E40" s="2">
        <v>0</v>
      </c>
      <c r="F40" t="str">
        <f>LOOKUP(E40, '[1](lookup)'!$A$16:$A$27,'[1](lookup)'!$B$16:$B$27)</f>
        <v>5/8" x 3/4"</v>
      </c>
      <c r="G40" s="1">
        <v>1</v>
      </c>
      <c r="I40" s="1">
        <f t="shared" ref="I40:I48" si="4">IF(A40="A", G40, 0)</f>
        <v>1</v>
      </c>
      <c r="J40" s="1">
        <f t="shared" ref="J40:J48" si="5">IF(A40="P", G40, 0)</f>
        <v>0</v>
      </c>
      <c r="M40" s="7">
        <f>I40</f>
        <v>1</v>
      </c>
    </row>
    <row r="41" spans="1:23" x14ac:dyDescent="0.2">
      <c r="A41" t="s">
        <v>7</v>
      </c>
      <c r="B41" t="str">
        <f>LOOKUP(A41,'[1](lookup)'!$A$2:$A$3,'[1](lookup)'!$B$2:$B$3)</f>
        <v>Active</v>
      </c>
      <c r="C41" s="2">
        <v>2</v>
      </c>
      <c r="D41" t="str">
        <f>LOOKUP(C41, '[1](lookup)'!$A$6:$A$13,'[1](lookup)'!$B$6:$B$13)</f>
        <v>Industry</v>
      </c>
      <c r="E41" s="2">
        <v>2</v>
      </c>
      <c r="F41" t="str">
        <f>LOOKUP(E41, '[1](lookup)'!$A$16:$A$27,'[1](lookup)'!$B$16:$B$27)</f>
        <v>1"</v>
      </c>
      <c r="G41" s="1">
        <v>2</v>
      </c>
      <c r="I41" s="1">
        <f t="shared" si="4"/>
        <v>2</v>
      </c>
      <c r="J41" s="1">
        <f t="shared" si="5"/>
        <v>0</v>
      </c>
      <c r="O41" s="7">
        <f>I41</f>
        <v>2</v>
      </c>
    </row>
    <row r="42" spans="1:23" x14ac:dyDescent="0.2">
      <c r="A42" t="s">
        <v>6</v>
      </c>
      <c r="B42" t="str">
        <f>LOOKUP(A42,'[1](lookup)'!$A$2:$A$3,'[1](lookup)'!$B$2:$B$3)</f>
        <v>Unassigned</v>
      </c>
      <c r="C42" s="2">
        <v>2</v>
      </c>
      <c r="D42" t="str">
        <f>LOOKUP(C42, '[1](lookup)'!$A$6:$A$13,'[1](lookup)'!$B$6:$B$13)</f>
        <v>Industry</v>
      </c>
      <c r="E42" s="2">
        <v>2</v>
      </c>
      <c r="F42" t="str">
        <f>LOOKUP(E42, '[1](lookup)'!$A$16:$A$27,'[1](lookup)'!$B$16:$B$27)</f>
        <v>1"</v>
      </c>
      <c r="G42" s="1">
        <v>2</v>
      </c>
      <c r="I42" s="1">
        <f t="shared" si="4"/>
        <v>0</v>
      </c>
      <c r="J42" s="1">
        <f t="shared" si="5"/>
        <v>2</v>
      </c>
      <c r="O42" s="6">
        <f>J42</f>
        <v>2</v>
      </c>
      <c r="P42" s="1"/>
    </row>
    <row r="43" spans="1:23" x14ac:dyDescent="0.2">
      <c r="A43" t="s">
        <v>7</v>
      </c>
      <c r="B43" t="str">
        <f>LOOKUP(A43,'[1](lookup)'!$A$2:$A$3,'[1](lookup)'!$B$2:$B$3)</f>
        <v>Active</v>
      </c>
      <c r="C43" s="2">
        <v>2</v>
      </c>
      <c r="D43" t="str">
        <f>LOOKUP(C43, '[1](lookup)'!$A$6:$A$13,'[1](lookup)'!$B$6:$B$13)</f>
        <v>Industry</v>
      </c>
      <c r="E43" s="2">
        <v>3</v>
      </c>
      <c r="F43" t="str">
        <f>LOOKUP(E43, '[1](lookup)'!$A$16:$A$27,'[1](lookup)'!$B$16:$B$27)</f>
        <v>1 1/2"</v>
      </c>
      <c r="G43" s="1">
        <v>4</v>
      </c>
      <c r="I43" s="1">
        <f t="shared" si="4"/>
        <v>4</v>
      </c>
      <c r="J43" s="1">
        <f t="shared" si="5"/>
        <v>0</v>
      </c>
      <c r="P43" s="7">
        <f>I43</f>
        <v>4</v>
      </c>
    </row>
    <row r="44" spans="1:23" x14ac:dyDescent="0.2">
      <c r="A44" t="s">
        <v>7</v>
      </c>
      <c r="B44" t="str">
        <f>LOOKUP(A44,'[1](lookup)'!$A$2:$A$3,'[1](lookup)'!$B$2:$B$3)</f>
        <v>Active</v>
      </c>
      <c r="C44" s="2">
        <v>2</v>
      </c>
      <c r="D44" t="str">
        <f>LOOKUP(C44, '[1](lookup)'!$A$6:$A$13,'[1](lookup)'!$B$6:$B$13)</f>
        <v>Industry</v>
      </c>
      <c r="E44" s="2">
        <v>4</v>
      </c>
      <c r="F44" t="str">
        <f>LOOKUP(E44, '[1](lookup)'!$A$16:$A$27,'[1](lookup)'!$B$16:$B$27)</f>
        <v>2"</v>
      </c>
      <c r="G44" s="1">
        <v>41</v>
      </c>
      <c r="I44" s="1">
        <f t="shared" si="4"/>
        <v>41</v>
      </c>
      <c r="J44" s="1">
        <f t="shared" si="5"/>
        <v>0</v>
      </c>
      <c r="Q44" s="7">
        <f>I44</f>
        <v>41</v>
      </c>
    </row>
    <row r="45" spans="1:23" x14ac:dyDescent="0.2">
      <c r="A45" t="s">
        <v>6</v>
      </c>
      <c r="B45" t="str">
        <f>LOOKUP(A45,'[1](lookup)'!$A$2:$A$3,'[1](lookup)'!$B$2:$B$3)</f>
        <v>Unassigned</v>
      </c>
      <c r="C45" s="2">
        <v>2</v>
      </c>
      <c r="D45" t="str">
        <f>LOOKUP(C45, '[1](lookup)'!$A$6:$A$13,'[1](lookup)'!$B$6:$B$13)</f>
        <v>Industry</v>
      </c>
      <c r="E45" s="2">
        <v>4</v>
      </c>
      <c r="F45" t="str">
        <f>LOOKUP(E45, '[1](lookup)'!$A$16:$A$27,'[1](lookup)'!$B$16:$B$27)</f>
        <v>2"</v>
      </c>
      <c r="G45" s="1">
        <v>1</v>
      </c>
      <c r="I45" s="1">
        <f t="shared" si="4"/>
        <v>0</v>
      </c>
      <c r="J45" s="1">
        <f t="shared" si="5"/>
        <v>1</v>
      </c>
      <c r="Q45" s="6">
        <f>J45</f>
        <v>1</v>
      </c>
    </row>
    <row r="46" spans="1:23" x14ac:dyDescent="0.2">
      <c r="A46" t="s">
        <v>7</v>
      </c>
      <c r="B46" t="str">
        <f>LOOKUP(A46,'[1](lookup)'!$A$2:$A$3,'[1](lookup)'!$B$2:$B$3)</f>
        <v>Active</v>
      </c>
      <c r="C46" s="2">
        <v>2</v>
      </c>
      <c r="D46" t="str">
        <f>LOOKUP(C46, '[1](lookup)'!$A$6:$A$13,'[1](lookup)'!$B$6:$B$13)</f>
        <v>Industry</v>
      </c>
      <c r="E46" s="2">
        <v>5</v>
      </c>
      <c r="F46" t="str">
        <f>LOOKUP(E46, '[1](lookup)'!$A$16:$A$27,'[1](lookup)'!$B$16:$B$27)</f>
        <v>3"</v>
      </c>
      <c r="G46" s="1">
        <v>5</v>
      </c>
      <c r="I46" s="1">
        <f t="shared" si="4"/>
        <v>5</v>
      </c>
      <c r="J46" s="1">
        <f t="shared" si="5"/>
        <v>0</v>
      </c>
      <c r="R46" s="7">
        <f>I46</f>
        <v>5</v>
      </c>
    </row>
    <row r="47" spans="1:23" x14ac:dyDescent="0.2">
      <c r="A47" t="s">
        <v>7</v>
      </c>
      <c r="B47" t="str">
        <f>LOOKUP(A47,'[1](lookup)'!$A$2:$A$3,'[1](lookup)'!$B$2:$B$3)</f>
        <v>Active</v>
      </c>
      <c r="C47" s="2">
        <v>2</v>
      </c>
      <c r="D47" t="str">
        <f>LOOKUP(C47, '[1](lookup)'!$A$6:$A$13,'[1](lookup)'!$B$6:$B$13)</f>
        <v>Industry</v>
      </c>
      <c r="E47" s="2">
        <v>6</v>
      </c>
      <c r="F47" t="str">
        <f>LOOKUP(E47, '[1](lookup)'!$A$16:$A$27,'[1](lookup)'!$B$16:$B$27)</f>
        <v>4"</v>
      </c>
      <c r="G47" s="1">
        <v>1</v>
      </c>
      <c r="I47" s="1">
        <f t="shared" si="4"/>
        <v>1</v>
      </c>
      <c r="J47" s="1">
        <f t="shared" si="5"/>
        <v>0</v>
      </c>
      <c r="S47" s="7">
        <f>I47</f>
        <v>1</v>
      </c>
      <c r="U47" s="8"/>
      <c r="V47" s="8"/>
      <c r="W47" s="8"/>
    </row>
    <row r="48" spans="1:23" x14ac:dyDescent="0.2">
      <c r="A48" t="s">
        <v>7</v>
      </c>
      <c r="B48" t="str">
        <f>LOOKUP(A48,'[1](lookup)'!$A$2:$A$3,'[1](lookup)'!$B$2:$B$3)</f>
        <v>Active</v>
      </c>
      <c r="C48" s="2">
        <v>2</v>
      </c>
      <c r="D48" t="str">
        <f>LOOKUP(C48, '[1](lookup)'!$A$6:$A$13,'[1](lookup)'!$B$6:$B$13)</f>
        <v>Industry</v>
      </c>
      <c r="E48" s="2">
        <v>7</v>
      </c>
      <c r="F48" t="str">
        <f>LOOKUP(E48, '[1](lookup)'!$A$16:$A$27,'[1](lookup)'!$B$16:$B$27)</f>
        <v>6"</v>
      </c>
      <c r="G48" s="1">
        <v>1</v>
      </c>
      <c r="I48" s="1">
        <f t="shared" si="4"/>
        <v>1</v>
      </c>
      <c r="J48" s="1">
        <f t="shared" si="5"/>
        <v>0</v>
      </c>
      <c r="M48" s="8"/>
      <c r="N48" s="8"/>
      <c r="O48" s="8"/>
      <c r="P48" s="8"/>
      <c r="Q48" s="8"/>
      <c r="R48" s="8"/>
      <c r="S48" s="8"/>
      <c r="T48" s="7">
        <f>I48</f>
        <v>1</v>
      </c>
      <c r="U48" s="8"/>
      <c r="V48" s="8"/>
      <c r="W48" s="8"/>
    </row>
    <row r="49" spans="1:23" x14ac:dyDescent="0.2">
      <c r="A49" t="s">
        <v>3</v>
      </c>
      <c r="I49" s="11">
        <f>SUM(I40:I48)</f>
        <v>55</v>
      </c>
      <c r="J49" s="11">
        <f>SUM(J40:J48)</f>
        <v>3</v>
      </c>
      <c r="K49" s="11">
        <f>J49+I49</f>
        <v>58</v>
      </c>
    </row>
    <row r="51" spans="1:23" x14ac:dyDescent="0.2">
      <c r="A51" t="s">
        <v>7</v>
      </c>
      <c r="B51" t="str">
        <f>LOOKUP(A51,'[1](lookup)'!$A$2:$A$3,'[1](lookup)'!$B$2:$B$3)</f>
        <v>Active</v>
      </c>
      <c r="C51" s="2">
        <v>3</v>
      </c>
      <c r="D51" t="str">
        <f>LOOKUP(C51, '[1](lookup)'!$A$6:$A$13,'[1](lookup)'!$B$6:$B$13)</f>
        <v>Public Authorities</v>
      </c>
      <c r="E51" s="2">
        <v>0</v>
      </c>
      <c r="F51" t="str">
        <f>LOOKUP(E51, '[1](lookup)'!$A$16:$A$27,'[1](lookup)'!$B$16:$B$27)</f>
        <v>5/8" x 3/4"</v>
      </c>
      <c r="G51" s="1">
        <v>7</v>
      </c>
      <c r="I51" s="1">
        <f t="shared" ref="I51:I64" si="6">IF(A51="A", G51, 0)</f>
        <v>7</v>
      </c>
      <c r="J51" s="1">
        <f t="shared" ref="J51:J64" si="7">IF(A51="P", G51, 0)</f>
        <v>0</v>
      </c>
      <c r="M51" s="7">
        <f>I51</f>
        <v>7</v>
      </c>
    </row>
    <row r="52" spans="1:23" x14ac:dyDescent="0.2">
      <c r="A52" t="s">
        <v>6</v>
      </c>
      <c r="B52" t="str">
        <f>LOOKUP(A52,'[1](lookup)'!$A$2:$A$3,'[1](lookup)'!$B$2:$B$3)</f>
        <v>Unassigned</v>
      </c>
      <c r="C52" s="2">
        <v>3</v>
      </c>
      <c r="D52" t="str">
        <f>LOOKUP(C52, '[1](lookup)'!$A$6:$A$13,'[1](lookup)'!$B$6:$B$13)</f>
        <v>Public Authorities</v>
      </c>
      <c r="E52" s="2">
        <v>0</v>
      </c>
      <c r="F52" t="str">
        <f>LOOKUP(E52, '[1](lookup)'!$A$16:$A$27,'[1](lookup)'!$B$16:$B$27)</f>
        <v>5/8" x 3/4"</v>
      </c>
      <c r="G52" s="1">
        <v>1</v>
      </c>
      <c r="I52" s="1">
        <f t="shared" si="6"/>
        <v>0</v>
      </c>
      <c r="J52" s="1">
        <f t="shared" si="7"/>
        <v>1</v>
      </c>
      <c r="M52" s="6">
        <f>J52</f>
        <v>1</v>
      </c>
    </row>
    <row r="53" spans="1:23" x14ac:dyDescent="0.2">
      <c r="A53" t="s">
        <v>7</v>
      </c>
      <c r="B53" t="str">
        <f>LOOKUP(A53,'[1](lookup)'!$A$2:$A$3,'[1](lookup)'!$B$2:$B$3)</f>
        <v>Active</v>
      </c>
      <c r="C53" s="2">
        <v>3</v>
      </c>
      <c r="D53" t="str">
        <f>LOOKUP(C53, '[1](lookup)'!$A$6:$A$13,'[1](lookup)'!$B$6:$B$13)</f>
        <v>Public Authorities</v>
      </c>
      <c r="E53" s="2">
        <v>1</v>
      </c>
      <c r="F53" t="str">
        <f>LOOKUP(E53, '[1](lookup)'!$A$16:$A$27,'[1](lookup)'!$B$16:$B$27)</f>
        <v>3/4"</v>
      </c>
      <c r="G53" s="1">
        <v>5</v>
      </c>
      <c r="I53" s="1">
        <f t="shared" si="6"/>
        <v>5</v>
      </c>
      <c r="J53" s="1">
        <f t="shared" si="7"/>
        <v>0</v>
      </c>
      <c r="N53" s="7">
        <f>I53</f>
        <v>5</v>
      </c>
    </row>
    <row r="54" spans="1:23" x14ac:dyDescent="0.2">
      <c r="A54" t="s">
        <v>6</v>
      </c>
      <c r="B54" t="str">
        <f>LOOKUP(A54,'[1](lookup)'!$A$2:$A$3,'[1](lookup)'!$B$2:$B$3)</f>
        <v>Unassigned</v>
      </c>
      <c r="C54" s="2">
        <v>3</v>
      </c>
      <c r="D54" t="str">
        <f>LOOKUP(C54, '[1](lookup)'!$A$6:$A$13,'[1](lookup)'!$B$6:$B$13)</f>
        <v>Public Authorities</v>
      </c>
      <c r="E54" s="2">
        <v>1</v>
      </c>
      <c r="F54" t="str">
        <f>LOOKUP(E54, '[1](lookup)'!$A$16:$A$27,'[1](lookup)'!$B$16:$B$27)</f>
        <v>3/4"</v>
      </c>
      <c r="G54" s="1">
        <v>1</v>
      </c>
      <c r="I54" s="1">
        <f t="shared" si="6"/>
        <v>0</v>
      </c>
      <c r="J54" s="1">
        <f t="shared" si="7"/>
        <v>1</v>
      </c>
      <c r="N54" s="6">
        <f>J54</f>
        <v>1</v>
      </c>
    </row>
    <row r="55" spans="1:23" x14ac:dyDescent="0.2">
      <c r="A55" t="s">
        <v>7</v>
      </c>
      <c r="B55" t="str">
        <f>LOOKUP(A55,'[1](lookup)'!$A$2:$A$3,'[1](lookup)'!$B$2:$B$3)</f>
        <v>Active</v>
      </c>
      <c r="C55" s="2">
        <v>3</v>
      </c>
      <c r="D55" t="str">
        <f>LOOKUP(C55, '[1](lookup)'!$A$6:$A$13,'[1](lookup)'!$B$6:$B$13)</f>
        <v>Public Authorities</v>
      </c>
      <c r="E55" s="2">
        <v>2</v>
      </c>
      <c r="F55" t="str">
        <f>LOOKUP(E55, '[1](lookup)'!$A$16:$A$27,'[1](lookup)'!$B$16:$B$27)</f>
        <v>1"</v>
      </c>
      <c r="G55" s="1">
        <v>14</v>
      </c>
      <c r="I55" s="1">
        <f t="shared" si="6"/>
        <v>14</v>
      </c>
      <c r="J55" s="1">
        <f t="shared" si="7"/>
        <v>0</v>
      </c>
      <c r="O55" s="7">
        <f>I55</f>
        <v>14</v>
      </c>
    </row>
    <row r="56" spans="1:23" x14ac:dyDescent="0.2">
      <c r="A56" t="s">
        <v>6</v>
      </c>
      <c r="B56" t="str">
        <f>LOOKUP(A56,'[1](lookup)'!$A$2:$A$3,'[1](lookup)'!$B$2:$B$3)</f>
        <v>Unassigned</v>
      </c>
      <c r="C56" s="2">
        <v>3</v>
      </c>
      <c r="D56" t="str">
        <f>LOOKUP(C56, '[1](lookup)'!$A$6:$A$13,'[1](lookup)'!$B$6:$B$13)</f>
        <v>Public Authorities</v>
      </c>
      <c r="E56" s="2">
        <v>2</v>
      </c>
      <c r="F56" t="str">
        <f>LOOKUP(E56, '[1](lookup)'!$A$16:$A$27,'[1](lookup)'!$B$16:$B$27)</f>
        <v>1"</v>
      </c>
      <c r="G56" s="1">
        <v>3</v>
      </c>
      <c r="I56" s="1">
        <f t="shared" si="6"/>
        <v>0</v>
      </c>
      <c r="J56" s="1">
        <f t="shared" si="7"/>
        <v>3</v>
      </c>
      <c r="O56" s="6">
        <f>J56</f>
        <v>3</v>
      </c>
    </row>
    <row r="57" spans="1:23" x14ac:dyDescent="0.2">
      <c r="A57" t="s">
        <v>7</v>
      </c>
      <c r="B57" t="str">
        <f>LOOKUP(A57,'[1](lookup)'!$A$2:$A$3,'[1](lookup)'!$B$2:$B$3)</f>
        <v>Active</v>
      </c>
      <c r="C57" s="2">
        <v>3</v>
      </c>
      <c r="D57" t="str">
        <f>LOOKUP(C57, '[1](lookup)'!$A$6:$A$13,'[1](lookup)'!$B$6:$B$13)</f>
        <v>Public Authorities</v>
      </c>
      <c r="E57" s="2">
        <v>3</v>
      </c>
      <c r="F57" t="str">
        <f>LOOKUP(E57, '[1](lookup)'!$A$16:$A$27,'[1](lookup)'!$B$16:$B$27)</f>
        <v>1 1/2"</v>
      </c>
      <c r="G57" s="1">
        <v>23</v>
      </c>
      <c r="I57" s="1">
        <f t="shared" si="6"/>
        <v>23</v>
      </c>
      <c r="J57" s="1">
        <f t="shared" si="7"/>
        <v>0</v>
      </c>
      <c r="P57" s="7">
        <f>I57</f>
        <v>23</v>
      </c>
    </row>
    <row r="58" spans="1:23" x14ac:dyDescent="0.2">
      <c r="A58" t="s">
        <v>6</v>
      </c>
      <c r="B58" t="str">
        <f>LOOKUP(A58,'[1](lookup)'!$A$2:$A$3,'[1](lookup)'!$B$2:$B$3)</f>
        <v>Unassigned</v>
      </c>
      <c r="C58" s="2">
        <v>3</v>
      </c>
      <c r="D58" t="str">
        <f>LOOKUP(C58, '[1](lookup)'!$A$6:$A$13,'[1](lookup)'!$B$6:$B$13)</f>
        <v>Public Authorities</v>
      </c>
      <c r="E58" s="2">
        <v>3</v>
      </c>
      <c r="F58" t="str">
        <f>LOOKUP(E58, '[1](lookup)'!$A$16:$A$27,'[1](lookup)'!$B$16:$B$27)</f>
        <v>1 1/2"</v>
      </c>
      <c r="G58" s="1">
        <v>8</v>
      </c>
      <c r="I58" s="1">
        <f t="shared" si="6"/>
        <v>0</v>
      </c>
      <c r="J58" s="1">
        <f t="shared" si="7"/>
        <v>8</v>
      </c>
      <c r="P58" s="6">
        <f>J58</f>
        <v>8</v>
      </c>
    </row>
    <row r="59" spans="1:23" x14ac:dyDescent="0.2">
      <c r="A59" t="s">
        <v>7</v>
      </c>
      <c r="B59" t="str">
        <f>LOOKUP(A59,'[1](lookup)'!$A$2:$A$3,'[1](lookup)'!$B$2:$B$3)</f>
        <v>Active</v>
      </c>
      <c r="C59" s="2">
        <v>3</v>
      </c>
      <c r="D59" t="str">
        <f>LOOKUP(C59, '[1](lookup)'!$A$6:$A$13,'[1](lookup)'!$B$6:$B$13)</f>
        <v>Public Authorities</v>
      </c>
      <c r="E59" s="2">
        <v>4</v>
      </c>
      <c r="F59" t="str">
        <f>LOOKUP(E59, '[1](lookup)'!$A$16:$A$27,'[1](lookup)'!$B$16:$B$27)</f>
        <v>2"</v>
      </c>
      <c r="G59" s="1">
        <v>67</v>
      </c>
      <c r="I59" s="1">
        <f t="shared" si="6"/>
        <v>67</v>
      </c>
      <c r="J59" s="1">
        <f t="shared" si="7"/>
        <v>0</v>
      </c>
      <c r="Q59" s="7">
        <f>I59</f>
        <v>67</v>
      </c>
    </row>
    <row r="60" spans="1:23" x14ac:dyDescent="0.2">
      <c r="A60" t="s">
        <v>6</v>
      </c>
      <c r="B60" t="str">
        <f>LOOKUP(A60,'[1](lookup)'!$A$2:$A$3,'[1](lookup)'!$B$2:$B$3)</f>
        <v>Unassigned</v>
      </c>
      <c r="C60" s="2">
        <v>3</v>
      </c>
      <c r="D60" t="str">
        <f>LOOKUP(C60, '[1](lookup)'!$A$6:$A$13,'[1](lookup)'!$B$6:$B$13)</f>
        <v>Public Authorities</v>
      </c>
      <c r="E60" s="2">
        <v>4</v>
      </c>
      <c r="F60" t="str">
        <f>LOOKUP(E60, '[1](lookup)'!$A$16:$A$27,'[1](lookup)'!$B$16:$B$27)</f>
        <v>2"</v>
      </c>
      <c r="G60" s="1">
        <v>18</v>
      </c>
      <c r="I60" s="1">
        <f t="shared" si="6"/>
        <v>0</v>
      </c>
      <c r="J60" s="1">
        <f t="shared" si="7"/>
        <v>18</v>
      </c>
      <c r="Q60" s="6">
        <f>J60</f>
        <v>18</v>
      </c>
    </row>
    <row r="61" spans="1:23" x14ac:dyDescent="0.2">
      <c r="A61" t="s">
        <v>7</v>
      </c>
      <c r="B61" t="str">
        <f>LOOKUP(A61,'[1](lookup)'!$A$2:$A$3,'[1](lookup)'!$B$2:$B$3)</f>
        <v>Active</v>
      </c>
      <c r="C61" s="2">
        <v>3</v>
      </c>
      <c r="D61" t="str">
        <f>LOOKUP(C61, '[1](lookup)'!$A$6:$A$13,'[1](lookup)'!$B$6:$B$13)</f>
        <v>Public Authorities</v>
      </c>
      <c r="E61" s="2">
        <v>5</v>
      </c>
      <c r="F61" t="str">
        <f>LOOKUP(E61, '[1](lookup)'!$A$16:$A$27,'[1](lookup)'!$B$16:$B$27)</f>
        <v>3"</v>
      </c>
      <c r="G61" s="1">
        <v>20</v>
      </c>
      <c r="I61" s="1">
        <f t="shared" si="6"/>
        <v>20</v>
      </c>
      <c r="J61" s="1">
        <f t="shared" si="7"/>
        <v>0</v>
      </c>
      <c r="R61" s="7">
        <f>I61</f>
        <v>20</v>
      </c>
      <c r="U61" s="8"/>
      <c r="V61" s="8"/>
      <c r="W61" s="8"/>
    </row>
    <row r="62" spans="1:23" x14ac:dyDescent="0.2">
      <c r="A62" t="s">
        <v>6</v>
      </c>
      <c r="B62" t="str">
        <f>LOOKUP(A62,'[1](lookup)'!$A$2:$A$3,'[1](lookup)'!$B$2:$B$3)</f>
        <v>Unassigned</v>
      </c>
      <c r="C62" s="2">
        <v>3</v>
      </c>
      <c r="D62" t="str">
        <f>LOOKUP(C62, '[1](lookup)'!$A$6:$A$13,'[1](lookup)'!$B$6:$B$13)</f>
        <v>Public Authorities</v>
      </c>
      <c r="E62" s="2">
        <v>5</v>
      </c>
      <c r="F62" t="str">
        <f>LOOKUP(E62, '[1](lookup)'!$A$16:$A$27,'[1](lookup)'!$B$16:$B$27)</f>
        <v>3"</v>
      </c>
      <c r="G62" s="1">
        <v>1</v>
      </c>
      <c r="I62" s="1">
        <f t="shared" si="6"/>
        <v>0</v>
      </c>
      <c r="J62" s="1">
        <f t="shared" si="7"/>
        <v>1</v>
      </c>
      <c r="R62" s="6">
        <f>J62</f>
        <v>1</v>
      </c>
      <c r="U62" s="8"/>
      <c r="V62" s="8"/>
      <c r="W62" s="8"/>
    </row>
    <row r="63" spans="1:23" x14ac:dyDescent="0.2">
      <c r="A63" t="s">
        <v>7</v>
      </c>
      <c r="B63" t="str">
        <f>LOOKUP(A63,'[1](lookup)'!$A$2:$A$3,'[1](lookup)'!$B$2:$B$3)</f>
        <v>Active</v>
      </c>
      <c r="C63" s="2">
        <v>3</v>
      </c>
      <c r="D63" t="str">
        <f>LOOKUP(C63, '[1](lookup)'!$A$6:$A$13,'[1](lookup)'!$B$6:$B$13)</f>
        <v>Public Authorities</v>
      </c>
      <c r="E63" s="2">
        <v>6</v>
      </c>
      <c r="F63" t="str">
        <f>LOOKUP(E63, '[1](lookup)'!$A$16:$A$27,'[1](lookup)'!$B$16:$B$27)</f>
        <v>4"</v>
      </c>
      <c r="G63" s="1">
        <v>10</v>
      </c>
      <c r="I63" s="1">
        <f t="shared" si="6"/>
        <v>10</v>
      </c>
      <c r="J63" s="1">
        <f t="shared" si="7"/>
        <v>0</v>
      </c>
      <c r="S63" s="7">
        <f>I63</f>
        <v>10</v>
      </c>
      <c r="W63" s="8"/>
    </row>
    <row r="64" spans="1:23" x14ac:dyDescent="0.2">
      <c r="A64" t="s">
        <v>7</v>
      </c>
      <c r="B64" t="str">
        <f>LOOKUP(A64,'[1](lookup)'!$A$2:$A$3,'[1](lookup)'!$B$2:$B$3)</f>
        <v>Active</v>
      </c>
      <c r="C64" s="2">
        <v>3</v>
      </c>
      <c r="D64" t="str">
        <f>LOOKUP(C64, '[1](lookup)'!$A$6:$A$13,'[1](lookup)'!$B$6:$B$13)</f>
        <v>Public Authorities</v>
      </c>
      <c r="E64" s="2">
        <v>7</v>
      </c>
      <c r="F64" t="str">
        <f>LOOKUP(E64, '[1](lookup)'!$A$16:$A$27,'[1](lookup)'!$B$16:$B$27)</f>
        <v>6"</v>
      </c>
      <c r="G64" s="1">
        <v>1</v>
      </c>
      <c r="I64" s="1">
        <f t="shared" si="6"/>
        <v>1</v>
      </c>
      <c r="J64" s="1">
        <f t="shared" si="7"/>
        <v>0</v>
      </c>
      <c r="T64" s="7">
        <f>I64</f>
        <v>1</v>
      </c>
      <c r="W64" s="8"/>
    </row>
    <row r="65" spans="1:23" x14ac:dyDescent="0.2">
      <c r="A65" t="s">
        <v>3</v>
      </c>
      <c r="I65" s="11">
        <f>SUM(I51:I64)</f>
        <v>147</v>
      </c>
      <c r="J65" s="11">
        <f>SUM(J51:J64)</f>
        <v>32</v>
      </c>
      <c r="K65" s="11">
        <f>J65+I65</f>
        <v>179</v>
      </c>
      <c r="W65" s="8"/>
    </row>
    <row r="66" spans="1:23" x14ac:dyDescent="0.2">
      <c r="W66" s="8"/>
    </row>
    <row r="67" spans="1:23" x14ac:dyDescent="0.25">
      <c r="A67" t="s">
        <v>7</v>
      </c>
      <c r="B67" t="str">
        <f>LOOKUP(A67,'[1](lookup)'!$A$2:$A$3,'[1](lookup)'!$B$2:$B$3)</f>
        <v>Active</v>
      </c>
      <c r="C67" s="2">
        <v>4</v>
      </c>
      <c r="D67" t="str">
        <f>LOOKUP(C67, '[1](lookup)'!$A$6:$A$13,'[1](lookup)'!$B$6:$B$13)</f>
        <v>Private Irrigation</v>
      </c>
      <c r="E67" s="2">
        <v>0</v>
      </c>
      <c r="F67" t="str">
        <f>LOOKUP(E67, '[1](lookup)'!$A$16:$A$27,'[1](lookup)'!$B$16:$B$27)</f>
        <v>5/8" x 3/4"</v>
      </c>
      <c r="G67" s="1">
        <v>6</v>
      </c>
      <c r="I67" s="1">
        <f t="shared" ref="I67:I77" si="8">IF(A67="A", G67, 0)</f>
        <v>6</v>
      </c>
      <c r="J67" s="1">
        <f t="shared" ref="J67:J77" si="9">IF(A67="P", G67, 0)</f>
        <v>0</v>
      </c>
      <c r="M67" s="7">
        <f>I67</f>
        <v>6</v>
      </c>
      <c r="W67" s="8"/>
    </row>
    <row r="68" spans="1:23" x14ac:dyDescent="0.25">
      <c r="A68" t="s">
        <v>6</v>
      </c>
      <c r="B68" t="str">
        <f>LOOKUP(A68,'[1](lookup)'!$A$2:$A$3,'[1](lookup)'!$B$2:$B$3)</f>
        <v>Unassigned</v>
      </c>
      <c r="C68" s="2">
        <v>4</v>
      </c>
      <c r="D68" t="str">
        <f>LOOKUP(C68, '[1](lookup)'!$A$6:$A$13,'[1](lookup)'!$B$6:$B$13)</f>
        <v>Private Irrigation</v>
      </c>
      <c r="E68" s="2">
        <v>0</v>
      </c>
      <c r="F68" t="str">
        <f>LOOKUP(E68, '[1](lookup)'!$A$16:$A$27,'[1](lookup)'!$B$16:$B$27)</f>
        <v>5/8" x 3/4"</v>
      </c>
      <c r="G68" s="1">
        <v>1</v>
      </c>
      <c r="I68" s="1">
        <f t="shared" si="8"/>
        <v>0</v>
      </c>
      <c r="J68" s="1">
        <f t="shared" si="9"/>
        <v>1</v>
      </c>
      <c r="M68" s="6">
        <f>J68</f>
        <v>1</v>
      </c>
      <c r="W68" s="8"/>
    </row>
    <row r="69" spans="1:23" x14ac:dyDescent="0.25">
      <c r="A69" t="s">
        <v>7</v>
      </c>
      <c r="B69" t="str">
        <f>LOOKUP(A69,'[1](lookup)'!$A$2:$A$3,'[1](lookup)'!$B$2:$B$3)</f>
        <v>Active</v>
      </c>
      <c r="C69" s="2">
        <v>4</v>
      </c>
      <c r="D69" t="str">
        <f>LOOKUP(C69, '[1](lookup)'!$A$6:$A$13,'[1](lookup)'!$B$6:$B$13)</f>
        <v>Private Irrigation</v>
      </c>
      <c r="E69" s="2">
        <v>1</v>
      </c>
      <c r="F69" t="str">
        <f>LOOKUP(E69, '[1](lookup)'!$A$16:$A$27,'[1](lookup)'!$B$16:$B$27)</f>
        <v>3/4"</v>
      </c>
      <c r="G69" s="1">
        <v>7</v>
      </c>
      <c r="I69" s="1">
        <f t="shared" si="8"/>
        <v>7</v>
      </c>
      <c r="J69" s="1">
        <f t="shared" si="9"/>
        <v>0</v>
      </c>
      <c r="N69" s="7">
        <f>I69</f>
        <v>7</v>
      </c>
      <c r="W69" s="8"/>
    </row>
    <row r="70" spans="1:23" x14ac:dyDescent="0.25">
      <c r="A70" t="s">
        <v>6</v>
      </c>
      <c r="B70" t="str">
        <f>LOOKUP(A70,'[1](lookup)'!$A$2:$A$3,'[1](lookup)'!$B$2:$B$3)</f>
        <v>Unassigned</v>
      </c>
      <c r="C70" s="2">
        <v>4</v>
      </c>
      <c r="D70" t="str">
        <f>LOOKUP(C70, '[1](lookup)'!$A$6:$A$13,'[1](lookup)'!$B$6:$B$13)</f>
        <v>Private Irrigation</v>
      </c>
      <c r="E70" s="2">
        <v>1</v>
      </c>
      <c r="F70" t="str">
        <f>LOOKUP(E70, '[1](lookup)'!$A$16:$A$27,'[1](lookup)'!$B$16:$B$27)</f>
        <v>3/4"</v>
      </c>
      <c r="G70" s="1">
        <v>1</v>
      </c>
      <c r="I70" s="1">
        <f t="shared" si="8"/>
        <v>0</v>
      </c>
      <c r="J70" s="1">
        <f t="shared" si="9"/>
        <v>1</v>
      </c>
      <c r="N70" s="6">
        <f>J70</f>
        <v>1</v>
      </c>
      <c r="W70" s="8"/>
    </row>
    <row r="71" spans="1:23" x14ac:dyDescent="0.25">
      <c r="A71" t="s">
        <v>7</v>
      </c>
      <c r="B71" t="str">
        <f>LOOKUP(A71,'[1](lookup)'!$A$2:$A$3,'[1](lookup)'!$B$2:$B$3)</f>
        <v>Active</v>
      </c>
      <c r="C71" s="2">
        <v>4</v>
      </c>
      <c r="D71" t="str">
        <f>LOOKUP(C71, '[1](lookup)'!$A$6:$A$13,'[1](lookup)'!$B$6:$B$13)</f>
        <v>Private Irrigation</v>
      </c>
      <c r="E71" s="2">
        <v>2</v>
      </c>
      <c r="F71" t="str">
        <f>LOOKUP(E71, '[1](lookup)'!$A$16:$A$27,'[1](lookup)'!$B$16:$B$27)</f>
        <v>1"</v>
      </c>
      <c r="G71" s="1">
        <v>35</v>
      </c>
      <c r="I71" s="1">
        <f t="shared" si="8"/>
        <v>35</v>
      </c>
      <c r="J71" s="1">
        <f t="shared" si="9"/>
        <v>0</v>
      </c>
      <c r="O71" s="7">
        <f>I71</f>
        <v>35</v>
      </c>
      <c r="W71" s="8"/>
    </row>
    <row r="72" spans="1:23" x14ac:dyDescent="0.25">
      <c r="A72" t="s">
        <v>6</v>
      </c>
      <c r="B72" t="str">
        <f>LOOKUP(A72,'[1](lookup)'!$A$2:$A$3,'[1](lookup)'!$B$2:$B$3)</f>
        <v>Unassigned</v>
      </c>
      <c r="C72" s="2">
        <v>4</v>
      </c>
      <c r="D72" t="str">
        <f>LOOKUP(C72, '[1](lookup)'!$A$6:$A$13,'[1](lookup)'!$B$6:$B$13)</f>
        <v>Private Irrigation</v>
      </c>
      <c r="E72" s="2">
        <v>2</v>
      </c>
      <c r="F72" t="str">
        <f>LOOKUP(E72, '[1](lookup)'!$A$16:$A$27,'[1](lookup)'!$B$16:$B$27)</f>
        <v>1"</v>
      </c>
      <c r="G72" s="1">
        <v>4</v>
      </c>
      <c r="I72" s="1">
        <f t="shared" si="8"/>
        <v>0</v>
      </c>
      <c r="J72" s="1">
        <f t="shared" si="9"/>
        <v>4</v>
      </c>
      <c r="O72" s="6">
        <f>J72</f>
        <v>4</v>
      </c>
      <c r="W72" s="8"/>
    </row>
    <row r="73" spans="1:23" x14ac:dyDescent="0.25">
      <c r="A73" t="s">
        <v>7</v>
      </c>
      <c r="B73" t="str">
        <f>LOOKUP(A73,'[1](lookup)'!$A$2:$A$3,'[1](lookup)'!$B$2:$B$3)</f>
        <v>Active</v>
      </c>
      <c r="C73" s="2">
        <v>4</v>
      </c>
      <c r="D73" t="str">
        <f>LOOKUP(C73, '[1](lookup)'!$A$6:$A$13,'[1](lookup)'!$B$6:$B$13)</f>
        <v>Private Irrigation</v>
      </c>
      <c r="E73" s="2">
        <v>3</v>
      </c>
      <c r="F73" t="str">
        <f>LOOKUP(E73, '[1](lookup)'!$A$16:$A$27,'[1](lookup)'!$B$16:$B$27)</f>
        <v>1 1/2"</v>
      </c>
      <c r="G73" s="1">
        <v>77</v>
      </c>
      <c r="I73" s="1">
        <f t="shared" si="8"/>
        <v>77</v>
      </c>
      <c r="J73" s="1">
        <f t="shared" si="9"/>
        <v>0</v>
      </c>
      <c r="P73" s="7">
        <f>I73</f>
        <v>77</v>
      </c>
      <c r="S73" s="8"/>
      <c r="T73" s="8"/>
      <c r="U73" s="8"/>
      <c r="V73" s="8"/>
      <c r="W73" s="8"/>
    </row>
    <row r="74" spans="1:23" x14ac:dyDescent="0.25">
      <c r="A74" t="s">
        <v>6</v>
      </c>
      <c r="B74" t="str">
        <f>LOOKUP(A74,'[1](lookup)'!$A$2:$A$3,'[1](lookup)'!$B$2:$B$3)</f>
        <v>Unassigned</v>
      </c>
      <c r="C74" s="2">
        <v>4</v>
      </c>
      <c r="D74" t="str">
        <f>LOOKUP(C74, '[1](lookup)'!$A$6:$A$13,'[1](lookup)'!$B$6:$B$13)</f>
        <v>Private Irrigation</v>
      </c>
      <c r="E74" s="2">
        <v>3</v>
      </c>
      <c r="F74" t="str">
        <f>LOOKUP(E74, '[1](lookup)'!$A$16:$A$27,'[1](lookup)'!$B$16:$B$27)</f>
        <v>1 1/2"</v>
      </c>
      <c r="G74" s="1">
        <v>1</v>
      </c>
      <c r="I74" s="1">
        <f t="shared" si="8"/>
        <v>0</v>
      </c>
      <c r="J74" s="1">
        <f t="shared" si="9"/>
        <v>1</v>
      </c>
      <c r="P74" s="6">
        <f>J74</f>
        <v>1</v>
      </c>
      <c r="S74" s="8"/>
      <c r="T74" s="8"/>
      <c r="U74" s="8"/>
      <c r="V74" s="8"/>
      <c r="W74" s="8"/>
    </row>
    <row r="75" spans="1:23" x14ac:dyDescent="0.25">
      <c r="A75" t="s">
        <v>7</v>
      </c>
      <c r="B75" t="str">
        <f>LOOKUP(A75,'[1](lookup)'!$A$2:$A$3,'[1](lookup)'!$B$2:$B$3)</f>
        <v>Active</v>
      </c>
      <c r="C75" s="2">
        <v>4</v>
      </c>
      <c r="D75" t="str">
        <f>LOOKUP(C75, '[1](lookup)'!$A$6:$A$13,'[1](lookup)'!$B$6:$B$13)</f>
        <v>Private Irrigation</v>
      </c>
      <c r="E75" s="2">
        <v>4</v>
      </c>
      <c r="F75" t="str">
        <f>LOOKUP(E75, '[1](lookup)'!$A$16:$A$27,'[1](lookup)'!$B$16:$B$27)</f>
        <v>2"</v>
      </c>
      <c r="G75" s="1">
        <v>109</v>
      </c>
      <c r="I75" s="1">
        <f t="shared" si="8"/>
        <v>109</v>
      </c>
      <c r="J75" s="1">
        <f t="shared" si="9"/>
        <v>0</v>
      </c>
      <c r="Q75" s="7">
        <f>I75</f>
        <v>109</v>
      </c>
      <c r="W75" s="8"/>
    </row>
    <row r="76" spans="1:23" x14ac:dyDescent="0.25">
      <c r="A76" t="s">
        <v>6</v>
      </c>
      <c r="B76" t="str">
        <f>LOOKUP(A76,'[1](lookup)'!$A$2:$A$3,'[1](lookup)'!$B$2:$B$3)</f>
        <v>Unassigned</v>
      </c>
      <c r="C76" s="2">
        <v>4</v>
      </c>
      <c r="D76" t="str">
        <f>LOOKUP(C76, '[1](lookup)'!$A$6:$A$13,'[1](lookup)'!$B$6:$B$13)</f>
        <v>Private Irrigation</v>
      </c>
      <c r="E76" s="2">
        <v>4</v>
      </c>
      <c r="F76" t="str">
        <f>LOOKUP(E76, '[1](lookup)'!$A$16:$A$27,'[1](lookup)'!$B$16:$B$27)</f>
        <v>2"</v>
      </c>
      <c r="G76" s="1">
        <v>3</v>
      </c>
      <c r="I76" s="1">
        <f t="shared" si="8"/>
        <v>0</v>
      </c>
      <c r="J76" s="1">
        <f t="shared" si="9"/>
        <v>3</v>
      </c>
      <c r="Q76" s="6">
        <f>J76</f>
        <v>3</v>
      </c>
      <c r="W76" s="8"/>
    </row>
    <row r="77" spans="1:23" x14ac:dyDescent="0.25">
      <c r="A77" t="s">
        <v>7</v>
      </c>
      <c r="B77" t="str">
        <f>LOOKUP(A77,'[1](lookup)'!$A$2:$A$3,'[1](lookup)'!$B$2:$B$3)</f>
        <v>Active</v>
      </c>
      <c r="C77" s="2">
        <v>4</v>
      </c>
      <c r="D77" t="str">
        <f>LOOKUP(C77, '[1](lookup)'!$A$6:$A$13,'[1](lookup)'!$B$6:$B$13)</f>
        <v>Private Irrigation</v>
      </c>
      <c r="E77" s="2">
        <v>5</v>
      </c>
      <c r="F77" t="str">
        <f>LOOKUP(E77, '[1](lookup)'!$A$16:$A$27,'[1](lookup)'!$B$16:$B$27)</f>
        <v>3"</v>
      </c>
      <c r="G77" s="1">
        <v>2</v>
      </c>
      <c r="I77" s="1">
        <f t="shared" si="8"/>
        <v>2</v>
      </c>
      <c r="J77" s="1">
        <f t="shared" si="9"/>
        <v>0</v>
      </c>
      <c r="R77" s="7">
        <f>I77</f>
        <v>2</v>
      </c>
      <c r="W77" s="8"/>
    </row>
    <row r="78" spans="1:23" x14ac:dyDescent="0.25">
      <c r="A78" t="s">
        <v>3</v>
      </c>
      <c r="I78" s="11">
        <f>SUM(I67:I77)</f>
        <v>236</v>
      </c>
      <c r="J78" s="11">
        <f>SUM(J67:J77)</f>
        <v>10</v>
      </c>
      <c r="K78" s="11">
        <f>J78+I78</f>
        <v>246</v>
      </c>
      <c r="W78" s="8"/>
    </row>
    <row r="79" spans="1:23" x14ac:dyDescent="0.25">
      <c r="W79" s="8"/>
    </row>
    <row r="80" spans="1:23" x14ac:dyDescent="0.25">
      <c r="A80" t="s">
        <v>7</v>
      </c>
      <c r="B80" t="str">
        <f>LOOKUP(A80,'[1](lookup)'!$A$2:$A$3,'[1](lookup)'!$B$2:$B$3)</f>
        <v>Active</v>
      </c>
      <c r="C80" s="2">
        <v>5</v>
      </c>
      <c r="D80" t="str">
        <f>LOOKUP(C80, '[1](lookup)'!$A$6:$A$13,'[1](lookup)'!$B$6:$B$13)</f>
        <v>Multi Residential</v>
      </c>
      <c r="E80" s="2">
        <v>0</v>
      </c>
      <c r="F80" t="str">
        <f>LOOKUP(E80, '[1](lookup)'!$A$16:$A$27,'[1](lookup)'!$B$16:$B$27)</f>
        <v>5/8" x 3/4"</v>
      </c>
      <c r="G80" s="1">
        <v>34</v>
      </c>
      <c r="I80" s="1">
        <f t="shared" ref="I80:I91" si="10">IF(A80="A", G80, 0)</f>
        <v>34</v>
      </c>
      <c r="J80" s="1">
        <f t="shared" ref="J80:J91" si="11">IF(A80="P", G80, 0)</f>
        <v>0</v>
      </c>
      <c r="M80" s="7">
        <f>I80</f>
        <v>34</v>
      </c>
      <c r="W80" s="8"/>
    </row>
    <row r="81" spans="1:23" x14ac:dyDescent="0.25">
      <c r="A81" t="s">
        <v>7</v>
      </c>
      <c r="B81" t="str">
        <f>LOOKUP(A81,'[1](lookup)'!$A$2:$A$3,'[1](lookup)'!$B$2:$B$3)</f>
        <v>Active</v>
      </c>
      <c r="C81" s="2">
        <v>5</v>
      </c>
      <c r="D81" t="str">
        <f>LOOKUP(C81, '[1](lookup)'!$A$6:$A$13,'[1](lookup)'!$B$6:$B$13)</f>
        <v>Multi Residential</v>
      </c>
      <c r="E81" s="2">
        <v>1</v>
      </c>
      <c r="F81" t="str">
        <f>LOOKUP(E81, '[1](lookup)'!$A$16:$A$27,'[1](lookup)'!$B$16:$B$27)</f>
        <v>3/4"</v>
      </c>
      <c r="G81" s="1">
        <v>121</v>
      </c>
      <c r="I81" s="1">
        <f t="shared" si="10"/>
        <v>121</v>
      </c>
      <c r="J81" s="1">
        <f t="shared" si="11"/>
        <v>0</v>
      </c>
      <c r="N81" s="7">
        <f>I81</f>
        <v>121</v>
      </c>
      <c r="O81" s="1"/>
      <c r="W81" s="8"/>
    </row>
    <row r="82" spans="1:23" x14ac:dyDescent="0.25">
      <c r="A82" t="s">
        <v>7</v>
      </c>
      <c r="B82" t="str">
        <f>LOOKUP(A82,'[1](lookup)'!$A$2:$A$3,'[1](lookup)'!$B$2:$B$3)</f>
        <v>Active</v>
      </c>
      <c r="C82" s="2">
        <v>5</v>
      </c>
      <c r="D82" t="str">
        <f>LOOKUP(C82, '[1](lookup)'!$A$6:$A$13,'[1](lookup)'!$B$6:$B$13)</f>
        <v>Multi Residential</v>
      </c>
      <c r="E82" s="2">
        <v>2</v>
      </c>
      <c r="F82" t="str">
        <f>LOOKUP(E82, '[1](lookup)'!$A$16:$A$27,'[1](lookup)'!$B$16:$B$27)</f>
        <v>1"</v>
      </c>
      <c r="G82" s="1">
        <v>240</v>
      </c>
      <c r="I82" s="1">
        <f t="shared" si="10"/>
        <v>240</v>
      </c>
      <c r="J82" s="1">
        <f t="shared" si="11"/>
        <v>0</v>
      </c>
      <c r="O82" s="7">
        <f>I82</f>
        <v>240</v>
      </c>
      <c r="W82" s="8"/>
    </row>
    <row r="83" spans="1:23" x14ac:dyDescent="0.25">
      <c r="A83" t="s">
        <v>7</v>
      </c>
      <c r="B83" t="str">
        <f>LOOKUP(A83,'[1](lookup)'!$A$2:$A$3,'[1](lookup)'!$B$2:$B$3)</f>
        <v>Active</v>
      </c>
      <c r="C83" s="2">
        <v>5</v>
      </c>
      <c r="D83" t="str">
        <f>LOOKUP(C83, '[1](lookup)'!$A$6:$A$13,'[1](lookup)'!$B$6:$B$13)</f>
        <v>Multi Residential</v>
      </c>
      <c r="E83" s="2">
        <v>3</v>
      </c>
      <c r="F83" t="str">
        <f>LOOKUP(E83, '[1](lookup)'!$A$16:$A$27,'[1](lookup)'!$B$16:$B$27)</f>
        <v>1 1/2"</v>
      </c>
      <c r="G83" s="1">
        <v>58</v>
      </c>
      <c r="I83" s="1">
        <f t="shared" si="10"/>
        <v>58</v>
      </c>
      <c r="J83" s="1">
        <f t="shared" si="11"/>
        <v>0</v>
      </c>
      <c r="P83" s="7">
        <f>I83</f>
        <v>58</v>
      </c>
      <c r="W83" s="8"/>
    </row>
    <row r="84" spans="1:23" x14ac:dyDescent="0.25">
      <c r="A84" t="s">
        <v>7</v>
      </c>
      <c r="B84" t="str">
        <f>LOOKUP(A84,'[1](lookup)'!$A$2:$A$3,'[1](lookup)'!$B$2:$B$3)</f>
        <v>Active</v>
      </c>
      <c r="C84" s="2">
        <v>5</v>
      </c>
      <c r="D84" t="str">
        <f>LOOKUP(C84, '[1](lookup)'!$A$6:$A$13,'[1](lookup)'!$B$6:$B$13)</f>
        <v>Multi Residential</v>
      </c>
      <c r="E84" s="2">
        <v>4</v>
      </c>
      <c r="F84" t="str">
        <f>LOOKUP(E84, '[1](lookup)'!$A$16:$A$27,'[1](lookup)'!$B$16:$B$27)</f>
        <v>2"</v>
      </c>
      <c r="G84" s="1">
        <v>125</v>
      </c>
      <c r="I84" s="1">
        <f t="shared" si="10"/>
        <v>125</v>
      </c>
      <c r="J84" s="1">
        <f t="shared" si="11"/>
        <v>0</v>
      </c>
      <c r="Q84" s="7">
        <f>I84</f>
        <v>125</v>
      </c>
      <c r="W84" s="8"/>
    </row>
    <row r="85" spans="1:23" x14ac:dyDescent="0.25">
      <c r="A85" t="s">
        <v>6</v>
      </c>
      <c r="B85" t="s">
        <v>5</v>
      </c>
      <c r="C85" s="2">
        <v>5</v>
      </c>
      <c r="D85" t="s">
        <v>9</v>
      </c>
      <c r="E85" s="2">
        <v>4</v>
      </c>
      <c r="F85" t="s">
        <v>8</v>
      </c>
      <c r="G85" s="1">
        <v>3</v>
      </c>
      <c r="I85" s="1">
        <f t="shared" si="10"/>
        <v>0</v>
      </c>
      <c r="J85" s="1">
        <f t="shared" si="11"/>
        <v>3</v>
      </c>
      <c r="Q85" s="6">
        <f>J85</f>
        <v>3</v>
      </c>
      <c r="W85" s="8"/>
    </row>
    <row r="86" spans="1:23" x14ac:dyDescent="0.25">
      <c r="A86" t="s">
        <v>7</v>
      </c>
      <c r="B86" t="str">
        <f>LOOKUP(A86,'[1](lookup)'!$A$2:$A$3,'[1](lookup)'!$B$2:$B$3)</f>
        <v>Active</v>
      </c>
      <c r="C86" s="2">
        <v>5</v>
      </c>
      <c r="D86" t="str">
        <f>LOOKUP(C86, '[1](lookup)'!$A$6:$A$13,'[1](lookup)'!$B$6:$B$13)</f>
        <v>Multi Residential</v>
      </c>
      <c r="E86" s="2">
        <v>5</v>
      </c>
      <c r="F86" t="str">
        <f>LOOKUP(E86, '[1](lookup)'!$A$16:$A$27,'[1](lookup)'!$B$16:$B$27)</f>
        <v>3"</v>
      </c>
      <c r="G86" s="1">
        <v>19</v>
      </c>
      <c r="I86" s="1">
        <f t="shared" si="10"/>
        <v>19</v>
      </c>
      <c r="J86" s="1">
        <f t="shared" si="11"/>
        <v>0</v>
      </c>
      <c r="R86" s="7">
        <f>I86</f>
        <v>19</v>
      </c>
      <c r="W86" s="8"/>
    </row>
    <row r="87" spans="1:23" x14ac:dyDescent="0.25">
      <c r="A87" t="s">
        <v>7</v>
      </c>
      <c r="B87" t="str">
        <f>LOOKUP(A87,'[1](lookup)'!$A$2:$A$3,'[1](lookup)'!$B$2:$B$3)</f>
        <v>Active</v>
      </c>
      <c r="C87" s="2">
        <v>5</v>
      </c>
      <c r="D87" t="str">
        <f>LOOKUP(C87, '[1](lookup)'!$A$6:$A$13,'[1](lookup)'!$B$6:$B$13)</f>
        <v>Multi Residential</v>
      </c>
      <c r="E87" s="2">
        <v>6</v>
      </c>
      <c r="F87" t="str">
        <f>LOOKUP(E87, '[1](lookup)'!$A$16:$A$27,'[1](lookup)'!$B$16:$B$27)</f>
        <v>4"</v>
      </c>
      <c r="G87" s="1">
        <v>16</v>
      </c>
      <c r="I87" s="1">
        <f t="shared" si="10"/>
        <v>16</v>
      </c>
      <c r="J87" s="1">
        <f t="shared" si="11"/>
        <v>0</v>
      </c>
      <c r="S87" s="7">
        <f>I87</f>
        <v>16</v>
      </c>
      <c r="W87" s="8"/>
    </row>
    <row r="88" spans="1:23" x14ac:dyDescent="0.25">
      <c r="A88" t="s">
        <v>6</v>
      </c>
      <c r="B88" t="str">
        <f>LOOKUP(A88,'[1](lookup)'!$A$2:$A$3,'[1](lookup)'!$B$2:$B$3)</f>
        <v>Unassigned</v>
      </c>
      <c r="C88" s="2">
        <v>5</v>
      </c>
      <c r="D88" t="str">
        <f>LOOKUP(C88, '[1](lookup)'!$A$6:$A$13,'[1](lookup)'!$B$6:$B$13)</f>
        <v>Multi Residential</v>
      </c>
      <c r="E88" s="2">
        <v>6</v>
      </c>
      <c r="F88" t="str">
        <f>LOOKUP(E88, '[1](lookup)'!$A$16:$A$27,'[1](lookup)'!$B$16:$B$27)</f>
        <v>4"</v>
      </c>
      <c r="G88" s="1">
        <v>1</v>
      </c>
      <c r="I88" s="1">
        <f t="shared" si="10"/>
        <v>0</v>
      </c>
      <c r="J88" s="1">
        <f t="shared" si="11"/>
        <v>1</v>
      </c>
      <c r="S88" s="6">
        <f>J88</f>
        <v>1</v>
      </c>
      <c r="W88" s="8"/>
    </row>
    <row r="89" spans="1:23" x14ac:dyDescent="0.25">
      <c r="A89" t="s">
        <v>7</v>
      </c>
      <c r="B89" t="str">
        <f>LOOKUP(A89,'[1](lookup)'!$A$2:$A$3,'[1](lookup)'!$B$2:$B$3)</f>
        <v>Active</v>
      </c>
      <c r="C89" s="2">
        <v>5</v>
      </c>
      <c r="D89" t="str">
        <f>LOOKUP(C89, '[1](lookup)'!$A$6:$A$13,'[1](lookup)'!$B$6:$B$13)</f>
        <v>Multi Residential</v>
      </c>
      <c r="E89" s="2">
        <v>7</v>
      </c>
      <c r="F89" t="str">
        <f>LOOKUP(E89, '[1](lookup)'!$A$16:$A$27,'[1](lookup)'!$B$16:$B$27)</f>
        <v>6"</v>
      </c>
      <c r="G89" s="1">
        <v>5</v>
      </c>
      <c r="I89" s="1">
        <f t="shared" si="10"/>
        <v>5</v>
      </c>
      <c r="J89" s="1">
        <f t="shared" si="11"/>
        <v>0</v>
      </c>
      <c r="T89" s="7">
        <f>I89</f>
        <v>5</v>
      </c>
      <c r="W89" s="8"/>
    </row>
    <row r="90" spans="1:23" x14ac:dyDescent="0.25">
      <c r="A90" t="s">
        <v>7</v>
      </c>
      <c r="B90" t="str">
        <f>LOOKUP(A90,'[1](lookup)'!$A$2:$A$3,'[1](lookup)'!$B$2:$B$3)</f>
        <v>Active</v>
      </c>
      <c r="C90" s="2">
        <v>5</v>
      </c>
      <c r="D90" t="str">
        <f>LOOKUP(C90, '[1](lookup)'!$A$6:$A$13,'[1](lookup)'!$B$6:$B$13)</f>
        <v>Multi Residential</v>
      </c>
      <c r="E90" s="2">
        <v>8</v>
      </c>
      <c r="F90" t="str">
        <f>LOOKUP(E90, '[1](lookup)'!$A$16:$A$27,'[1](lookup)'!$B$16:$B$27)</f>
        <v>8"</v>
      </c>
      <c r="G90" s="1">
        <v>8</v>
      </c>
      <c r="I90" s="1">
        <f t="shared" si="10"/>
        <v>8</v>
      </c>
      <c r="J90" s="1">
        <f t="shared" si="11"/>
        <v>0</v>
      </c>
      <c r="U90" s="7">
        <f>I90</f>
        <v>8</v>
      </c>
      <c r="W90" s="8"/>
    </row>
    <row r="91" spans="1:23" x14ac:dyDescent="0.25">
      <c r="A91" t="s">
        <v>7</v>
      </c>
      <c r="B91" t="str">
        <f>LOOKUP(A91,'[1](lookup)'!$A$2:$A$3,'[1](lookup)'!$B$2:$B$3)</f>
        <v>Active</v>
      </c>
      <c r="C91" s="2">
        <v>5</v>
      </c>
      <c r="D91" t="str">
        <f>LOOKUP(C91, '[1](lookup)'!$A$6:$A$13,'[1](lookup)'!$B$6:$B$13)</f>
        <v>Multi Residential</v>
      </c>
      <c r="E91" s="2">
        <v>9</v>
      </c>
      <c r="F91" t="str">
        <f>LOOKUP(E91, '[1](lookup)'!$A$16:$A$27,'[1](lookup)'!$B$16:$B$27)</f>
        <v>10"</v>
      </c>
      <c r="G91" s="1">
        <v>3</v>
      </c>
      <c r="I91" s="1">
        <f t="shared" si="10"/>
        <v>3</v>
      </c>
      <c r="J91" s="1">
        <f t="shared" si="11"/>
        <v>0</v>
      </c>
      <c r="V91" s="7">
        <f>I91</f>
        <v>3</v>
      </c>
      <c r="W91" s="8"/>
    </row>
    <row r="92" spans="1:23" x14ac:dyDescent="0.25">
      <c r="A92" t="s">
        <v>3</v>
      </c>
      <c r="I92" s="11">
        <f>SUM(I80:I91)</f>
        <v>629</v>
      </c>
      <c r="J92" s="11">
        <f>SUM(J80:J91)</f>
        <v>4</v>
      </c>
      <c r="K92" s="11">
        <f>J92+I92</f>
        <v>633</v>
      </c>
      <c r="W92" s="8"/>
    </row>
    <row r="93" spans="1:23" x14ac:dyDescent="0.25">
      <c r="W93" s="8"/>
    </row>
    <row r="94" spans="1:23" x14ac:dyDescent="0.25">
      <c r="A94" t="s">
        <v>7</v>
      </c>
      <c r="B94" t="str">
        <f>LOOKUP(A94,'[1](lookup)'!$A$2:$A$3,'[1](lookup)'!$B$2:$B$3)</f>
        <v>Active</v>
      </c>
      <c r="C94" s="2">
        <v>6</v>
      </c>
      <c r="D94" t="str">
        <f>LOOKUP(C94, '[1](lookup)'!$A$6:$A$13,'[1](lookup)'!$B$6:$B$13)</f>
        <v>Schools</v>
      </c>
      <c r="E94" s="2">
        <v>1</v>
      </c>
      <c r="F94" t="str">
        <f>LOOKUP(E94, '[1](lookup)'!$A$16:$A$27,'[1](lookup)'!$B$16:$B$27)</f>
        <v>3/4"</v>
      </c>
      <c r="G94" s="1">
        <v>2</v>
      </c>
      <c r="I94" s="1">
        <f t="shared" ref="I94:I101" si="12">IF(A94="A", G94, 0)</f>
        <v>2</v>
      </c>
      <c r="J94" s="1">
        <f t="shared" ref="J94:J101" si="13">IF(A94="P", G94, 0)</f>
        <v>0</v>
      </c>
      <c r="N94" s="7">
        <f>I94</f>
        <v>2</v>
      </c>
      <c r="W94" s="8"/>
    </row>
    <row r="95" spans="1:23" x14ac:dyDescent="0.25">
      <c r="A95" t="s">
        <v>7</v>
      </c>
      <c r="B95" t="str">
        <f>LOOKUP(A95,'[1](lookup)'!$A$2:$A$3,'[1](lookup)'!$B$2:$B$3)</f>
        <v>Active</v>
      </c>
      <c r="C95" s="2">
        <v>6</v>
      </c>
      <c r="D95" t="str">
        <f>LOOKUP(C95, '[1](lookup)'!$A$6:$A$13,'[1](lookup)'!$B$6:$B$13)</f>
        <v>Schools</v>
      </c>
      <c r="E95" s="2">
        <v>3</v>
      </c>
      <c r="F95" t="str">
        <f>LOOKUP(E95, '[1](lookup)'!$A$16:$A$27,'[1](lookup)'!$B$16:$B$27)</f>
        <v>1 1/2"</v>
      </c>
      <c r="G95" s="1">
        <v>6</v>
      </c>
      <c r="I95" s="1">
        <f t="shared" si="12"/>
        <v>6</v>
      </c>
      <c r="J95" s="1">
        <f t="shared" si="13"/>
        <v>0</v>
      </c>
      <c r="P95" s="7">
        <f>I95</f>
        <v>6</v>
      </c>
      <c r="W95" s="8"/>
    </row>
    <row r="96" spans="1:23" x14ac:dyDescent="0.25">
      <c r="A96" t="s">
        <v>6</v>
      </c>
      <c r="B96" t="str">
        <f>LOOKUP(A96,'[1](lookup)'!$A$2:$A$3,'[1](lookup)'!$B$2:$B$3)</f>
        <v>Unassigned</v>
      </c>
      <c r="C96" s="2">
        <v>6</v>
      </c>
      <c r="D96" t="str">
        <f>LOOKUP(C96, '[1](lookup)'!$A$6:$A$13,'[1](lookup)'!$B$6:$B$13)</f>
        <v>Schools</v>
      </c>
      <c r="E96" s="2">
        <v>3</v>
      </c>
      <c r="F96" t="str">
        <f>LOOKUP(E96, '[1](lookup)'!$A$16:$A$27,'[1](lookup)'!$B$16:$B$27)</f>
        <v>1 1/2"</v>
      </c>
      <c r="G96" s="1">
        <v>1</v>
      </c>
      <c r="I96" s="1">
        <f t="shared" si="12"/>
        <v>0</v>
      </c>
      <c r="J96" s="1">
        <f t="shared" si="13"/>
        <v>1</v>
      </c>
      <c r="P96" s="6">
        <f>J96</f>
        <v>1</v>
      </c>
      <c r="W96" s="8"/>
    </row>
    <row r="97" spans="1:23" x14ac:dyDescent="0.25">
      <c r="A97" t="s">
        <v>7</v>
      </c>
      <c r="B97" t="str">
        <f>LOOKUP(A97,'[1](lookup)'!$A$2:$A$3,'[1](lookup)'!$B$2:$B$3)</f>
        <v>Active</v>
      </c>
      <c r="C97" s="2">
        <v>6</v>
      </c>
      <c r="D97" t="str">
        <f>LOOKUP(C97, '[1](lookup)'!$A$6:$A$13,'[1](lookup)'!$B$6:$B$13)</f>
        <v>Schools</v>
      </c>
      <c r="E97" s="2">
        <v>4</v>
      </c>
      <c r="F97" t="str">
        <f>LOOKUP(E97, '[1](lookup)'!$A$16:$A$27,'[1](lookup)'!$B$16:$B$27)</f>
        <v>2"</v>
      </c>
      <c r="G97" s="1">
        <v>14</v>
      </c>
      <c r="I97" s="1">
        <f t="shared" si="12"/>
        <v>14</v>
      </c>
      <c r="J97" s="1">
        <f t="shared" si="13"/>
        <v>0</v>
      </c>
      <c r="M97" s="8"/>
      <c r="Q97" s="7">
        <f>I97</f>
        <v>14</v>
      </c>
      <c r="U97" s="8"/>
      <c r="V97" s="8"/>
      <c r="W97" s="8"/>
    </row>
    <row r="98" spans="1:23" x14ac:dyDescent="0.25">
      <c r="A98" t="s">
        <v>6</v>
      </c>
      <c r="B98" t="str">
        <f>LOOKUP(A98,'[1](lookup)'!$A$2:$A$3,'[1](lookup)'!$B$2:$B$3)</f>
        <v>Unassigned</v>
      </c>
      <c r="C98" s="2">
        <v>6</v>
      </c>
      <c r="D98" t="str">
        <f>LOOKUP(C98, '[1](lookup)'!$A$6:$A$13,'[1](lookup)'!$B$6:$B$13)</f>
        <v>Schools</v>
      </c>
      <c r="E98" s="2">
        <v>4</v>
      </c>
      <c r="F98" t="str">
        <f>LOOKUP(E98, '[1](lookup)'!$A$16:$A$27,'[1](lookup)'!$B$16:$B$27)</f>
        <v>2"</v>
      </c>
      <c r="G98" s="1">
        <v>1</v>
      </c>
      <c r="I98" s="1">
        <f t="shared" si="12"/>
        <v>0</v>
      </c>
      <c r="J98" s="1">
        <f t="shared" si="13"/>
        <v>1</v>
      </c>
      <c r="M98" s="8"/>
      <c r="Q98" s="6">
        <f>J98</f>
        <v>1</v>
      </c>
      <c r="U98" s="8"/>
      <c r="V98" s="8"/>
      <c r="W98" s="8"/>
    </row>
    <row r="99" spans="1:23" x14ac:dyDescent="0.25">
      <c r="A99" t="s">
        <v>7</v>
      </c>
      <c r="B99" t="str">
        <f>LOOKUP(A99,'[1](lookup)'!$A$2:$A$3,'[1](lookup)'!$B$2:$B$3)</f>
        <v>Active</v>
      </c>
      <c r="C99" s="2">
        <v>6</v>
      </c>
      <c r="D99" t="str">
        <f>LOOKUP(C99, '[1](lookup)'!$A$6:$A$13,'[1](lookup)'!$B$6:$B$13)</f>
        <v>Schools</v>
      </c>
      <c r="E99" s="2">
        <v>5</v>
      </c>
      <c r="F99" t="str">
        <f>LOOKUP(E99, '[1](lookup)'!$A$16:$A$27,'[1](lookup)'!$B$16:$B$27)</f>
        <v>3"</v>
      </c>
      <c r="G99" s="1">
        <v>10</v>
      </c>
      <c r="I99" s="1">
        <f t="shared" si="12"/>
        <v>10</v>
      </c>
      <c r="J99" s="1">
        <f t="shared" si="13"/>
        <v>0</v>
      </c>
      <c r="R99" s="7">
        <f>I99</f>
        <v>10</v>
      </c>
      <c r="W99" s="8"/>
    </row>
    <row r="100" spans="1:23" x14ac:dyDescent="0.25">
      <c r="A100" t="s">
        <v>7</v>
      </c>
      <c r="B100" t="str">
        <f>LOOKUP(A100,'[1](lookup)'!$A$2:$A$3,'[1](lookup)'!$B$2:$B$3)</f>
        <v>Active</v>
      </c>
      <c r="C100" s="2">
        <v>6</v>
      </c>
      <c r="D100" t="str">
        <f>LOOKUP(C100, '[1](lookup)'!$A$6:$A$13,'[1](lookup)'!$B$6:$B$13)</f>
        <v>Schools</v>
      </c>
      <c r="E100" s="2">
        <v>6</v>
      </c>
      <c r="F100" t="str">
        <f>LOOKUP(E100, '[1](lookup)'!$A$16:$A$27,'[1](lookup)'!$B$16:$B$27)</f>
        <v>4"</v>
      </c>
      <c r="G100" s="1">
        <v>9</v>
      </c>
      <c r="I100" s="1">
        <f t="shared" si="12"/>
        <v>9</v>
      </c>
      <c r="J100" s="1">
        <f t="shared" si="13"/>
        <v>0</v>
      </c>
      <c r="S100" s="7">
        <f>I100</f>
        <v>9</v>
      </c>
      <c r="W100" s="8"/>
    </row>
    <row r="101" spans="1:23" x14ac:dyDescent="0.25">
      <c r="A101" t="s">
        <v>7</v>
      </c>
      <c r="B101" t="str">
        <f>LOOKUP(A101,'[1](lookup)'!$A$2:$A$3,'[1](lookup)'!$B$2:$B$3)</f>
        <v>Active</v>
      </c>
      <c r="C101" s="2">
        <v>6</v>
      </c>
      <c r="D101" t="str">
        <f>LOOKUP(C101, '[1](lookup)'!$A$6:$A$13,'[1](lookup)'!$B$6:$B$13)</f>
        <v>Schools</v>
      </c>
      <c r="E101" s="2">
        <v>7</v>
      </c>
      <c r="F101" t="str">
        <f>LOOKUP(E101, '[1](lookup)'!$A$16:$A$27,'[1](lookup)'!$B$16:$B$27)</f>
        <v>6"</v>
      </c>
      <c r="G101" s="1">
        <v>3</v>
      </c>
      <c r="I101" s="1">
        <f t="shared" si="12"/>
        <v>3</v>
      </c>
      <c r="J101" s="1">
        <f t="shared" si="13"/>
        <v>0</v>
      </c>
      <c r="T101" s="7">
        <f>I101</f>
        <v>3</v>
      </c>
      <c r="W101" s="8"/>
    </row>
    <row r="102" spans="1:23" x14ac:dyDescent="0.25">
      <c r="A102" t="s">
        <v>3</v>
      </c>
      <c r="I102" s="11">
        <f>SUM(I94:I101)</f>
        <v>44</v>
      </c>
      <c r="J102" s="11">
        <f>SUM(J94:J101)</f>
        <v>2</v>
      </c>
      <c r="K102" s="11">
        <f>J102+I102</f>
        <v>46</v>
      </c>
      <c r="W102" s="8"/>
    </row>
    <row r="103" spans="1:23" x14ac:dyDescent="0.25">
      <c r="W103" s="8"/>
    </row>
    <row r="104" spans="1:23" x14ac:dyDescent="0.25">
      <c r="A104" t="s">
        <v>7</v>
      </c>
      <c r="B104" t="str">
        <f>LOOKUP(A104,'[1](lookup)'!$A$2:$A$3,'[1](lookup)'!$B$2:$B$3)</f>
        <v>Active</v>
      </c>
      <c r="C104" s="2">
        <v>7</v>
      </c>
      <c r="D104" t="str">
        <f>LOOKUP(C104, '[1](lookup)'!$A$6:$A$13,'[1](lookup)'!$B$6:$B$13)</f>
        <v>Agriculture</v>
      </c>
      <c r="E104" s="2">
        <v>0</v>
      </c>
      <c r="F104" t="str">
        <f>LOOKUP(E104, '[1](lookup)'!$A$16:$A$27,'[1](lookup)'!$B$16:$B$27)</f>
        <v>5/8" x 3/4"</v>
      </c>
      <c r="G104" s="1">
        <v>1</v>
      </c>
      <c r="I104" s="1">
        <f t="shared" ref="I104:I110" si="14">IF(A104="A", G104, 0)</f>
        <v>1</v>
      </c>
      <c r="J104" s="1">
        <f t="shared" ref="J104:J110" si="15">IF(A104="P", G104, 0)</f>
        <v>0</v>
      </c>
      <c r="M104" s="7">
        <f>I104</f>
        <v>1</v>
      </c>
      <c r="U104" s="8"/>
      <c r="V104" s="8"/>
      <c r="W104" s="8"/>
    </row>
    <row r="105" spans="1:23" x14ac:dyDescent="0.25">
      <c r="A105" t="s">
        <v>7</v>
      </c>
      <c r="B105" t="str">
        <f>LOOKUP(A105,'[1](lookup)'!$A$2:$A$3,'[1](lookup)'!$B$2:$B$3)</f>
        <v>Active</v>
      </c>
      <c r="C105" s="2">
        <v>7</v>
      </c>
      <c r="D105" t="str">
        <f>LOOKUP(C105, '[1](lookup)'!$A$6:$A$13,'[1](lookup)'!$B$6:$B$13)</f>
        <v>Agriculture</v>
      </c>
      <c r="E105" s="2">
        <v>1</v>
      </c>
      <c r="F105" t="str">
        <f>LOOKUP(E105, '[1](lookup)'!$A$16:$A$27,'[1](lookup)'!$B$16:$B$27)</f>
        <v>3/4"</v>
      </c>
      <c r="G105" s="1">
        <v>3</v>
      </c>
      <c r="I105" s="1">
        <f t="shared" si="14"/>
        <v>3</v>
      </c>
      <c r="J105" s="1">
        <f t="shared" si="15"/>
        <v>0</v>
      </c>
      <c r="N105" s="7">
        <f>I105</f>
        <v>3</v>
      </c>
      <c r="U105" s="8"/>
      <c r="V105" s="8"/>
      <c r="W105" s="8"/>
    </row>
    <row r="106" spans="1:23" x14ac:dyDescent="0.25">
      <c r="A106" t="s">
        <v>7</v>
      </c>
      <c r="B106" t="str">
        <f>LOOKUP(A106,'[1](lookup)'!$A$2:$A$3,'[1](lookup)'!$B$2:$B$3)</f>
        <v>Active</v>
      </c>
      <c r="C106" s="2">
        <v>7</v>
      </c>
      <c r="D106" t="str">
        <f>LOOKUP(C106, '[1](lookup)'!$A$6:$A$13,'[1](lookup)'!$B$6:$B$13)</f>
        <v>Agriculture</v>
      </c>
      <c r="E106" s="2">
        <v>2</v>
      </c>
      <c r="F106" t="str">
        <f>LOOKUP(E106, '[1](lookup)'!$A$16:$A$27,'[1](lookup)'!$B$16:$B$27)</f>
        <v>1"</v>
      </c>
      <c r="G106" s="1">
        <v>1</v>
      </c>
      <c r="I106" s="1">
        <f t="shared" si="14"/>
        <v>1</v>
      </c>
      <c r="J106" s="1">
        <f t="shared" si="15"/>
        <v>0</v>
      </c>
      <c r="O106" s="7">
        <f>I106</f>
        <v>1</v>
      </c>
    </row>
    <row r="107" spans="1:23" x14ac:dyDescent="0.25">
      <c r="A107" t="s">
        <v>6</v>
      </c>
      <c r="B107" t="str">
        <f>LOOKUP(A107,'[1](lookup)'!$A$2:$A$3,'[1](lookup)'!$B$2:$B$3)</f>
        <v>Unassigned</v>
      </c>
      <c r="C107" s="2">
        <v>7</v>
      </c>
      <c r="D107" t="str">
        <f>LOOKUP(C107, '[1](lookup)'!$A$6:$A$13,'[1](lookup)'!$B$6:$B$13)</f>
        <v>Agriculture</v>
      </c>
      <c r="E107" s="2">
        <v>2</v>
      </c>
      <c r="F107" t="str">
        <f>LOOKUP(E107, '[1](lookup)'!$A$16:$A$27,'[1](lookup)'!$B$16:$B$27)</f>
        <v>1"</v>
      </c>
      <c r="G107" s="1">
        <v>1</v>
      </c>
      <c r="I107" s="1">
        <f t="shared" si="14"/>
        <v>0</v>
      </c>
      <c r="J107" s="1">
        <f t="shared" si="15"/>
        <v>1</v>
      </c>
      <c r="O107" s="6">
        <f>J107</f>
        <v>1</v>
      </c>
    </row>
    <row r="108" spans="1:23" x14ac:dyDescent="0.25">
      <c r="A108" t="s">
        <v>7</v>
      </c>
      <c r="B108" t="str">
        <f>LOOKUP(A108,'[1](lookup)'!$A$2:$A$3,'[1](lookup)'!$B$2:$B$3)</f>
        <v>Active</v>
      </c>
      <c r="C108" s="2">
        <v>7</v>
      </c>
      <c r="D108" t="str">
        <f>LOOKUP(C108, '[1](lookup)'!$A$6:$A$13,'[1](lookup)'!$B$6:$B$13)</f>
        <v>Agriculture</v>
      </c>
      <c r="E108" s="2">
        <v>3</v>
      </c>
      <c r="F108" t="str">
        <f>LOOKUP(E108, '[1](lookup)'!$A$16:$A$27,'[1](lookup)'!$B$16:$B$27)</f>
        <v>1 1/2"</v>
      </c>
      <c r="G108" s="1">
        <v>1</v>
      </c>
      <c r="I108" s="1">
        <f t="shared" si="14"/>
        <v>1</v>
      </c>
      <c r="J108" s="1">
        <f t="shared" si="15"/>
        <v>0</v>
      </c>
      <c r="P108" s="7">
        <f>I108</f>
        <v>1</v>
      </c>
    </row>
    <row r="109" spans="1:23" x14ac:dyDescent="0.25">
      <c r="A109" t="s">
        <v>7</v>
      </c>
      <c r="B109" t="str">
        <f>LOOKUP(A109,'[1](lookup)'!$A$2:$A$3,'[1](lookup)'!$B$2:$B$3)</f>
        <v>Active</v>
      </c>
      <c r="C109" s="2">
        <v>7</v>
      </c>
      <c r="D109" t="str">
        <f>LOOKUP(C109, '[1](lookup)'!$A$6:$A$13,'[1](lookup)'!$B$6:$B$13)</f>
        <v>Agriculture</v>
      </c>
      <c r="E109" s="2">
        <v>4</v>
      </c>
      <c r="F109" t="str">
        <f>LOOKUP(E109, '[1](lookup)'!$A$16:$A$27,'[1](lookup)'!$B$16:$B$27)</f>
        <v>2"</v>
      </c>
      <c r="G109" s="1">
        <v>2</v>
      </c>
      <c r="I109" s="1">
        <f t="shared" si="14"/>
        <v>2</v>
      </c>
      <c r="J109" s="1">
        <f t="shared" si="15"/>
        <v>0</v>
      </c>
      <c r="M109" s="8"/>
      <c r="N109" s="8"/>
      <c r="Q109" s="7">
        <f>I109</f>
        <v>2</v>
      </c>
    </row>
    <row r="110" spans="1:23" x14ac:dyDescent="0.25">
      <c r="A110" t="s">
        <v>6</v>
      </c>
      <c r="B110" t="str">
        <f>LOOKUP(A110,'[1](lookup)'!$A$2:$A$3,'[1](lookup)'!$B$2:$B$3)</f>
        <v>Unassigned</v>
      </c>
      <c r="C110" s="2">
        <v>7</v>
      </c>
      <c r="D110" t="str">
        <f>LOOKUP(C110, '[1](lookup)'!$A$6:$A$13,'[1](lookup)'!$B$6:$B$13)</f>
        <v>Agriculture</v>
      </c>
      <c r="E110" s="2">
        <v>7</v>
      </c>
      <c r="F110" t="str">
        <f>LOOKUP(E110, '[1](lookup)'!$A$16:$A$27,'[1](lookup)'!$B$16:$B$27)</f>
        <v>6"</v>
      </c>
      <c r="G110" s="1">
        <v>3</v>
      </c>
      <c r="I110" s="1">
        <f t="shared" si="14"/>
        <v>0</v>
      </c>
      <c r="J110" s="1">
        <f t="shared" si="15"/>
        <v>3</v>
      </c>
      <c r="O110" s="8"/>
      <c r="P110" s="8"/>
      <c r="Q110" s="8"/>
      <c r="R110" s="8"/>
      <c r="S110" s="8"/>
      <c r="T110" s="6">
        <f>J110</f>
        <v>3</v>
      </c>
    </row>
    <row r="111" spans="1:23" x14ac:dyDescent="0.25">
      <c r="A111" t="s">
        <v>3</v>
      </c>
      <c r="I111" s="11">
        <f>SUM(I104:I110)</f>
        <v>8</v>
      </c>
      <c r="J111" s="11">
        <f>SUM(J104:J110)</f>
        <v>4</v>
      </c>
      <c r="K111" s="11">
        <f>J111+I111</f>
        <v>12</v>
      </c>
    </row>
    <row r="113" spans="3:23" ht="15.75" thickBot="1" x14ac:dyDescent="0.3">
      <c r="G113" s="10">
        <f>SUM(G10:G110)</f>
        <v>21525</v>
      </c>
      <c r="I113" s="10">
        <f>I111+I102+I92+I78+I65+I49+I38+I20</f>
        <v>21395</v>
      </c>
      <c r="J113" s="10">
        <f>J111+J102+J92+J78+J65+J49+J38+J20</f>
        <v>130</v>
      </c>
      <c r="K113" s="10">
        <f>J113+I113</f>
        <v>21525</v>
      </c>
      <c r="M113" s="5">
        <f t="shared" ref="M113:V113" si="16">SUM(M10:M112)</f>
        <v>5683</v>
      </c>
      <c r="N113" s="5">
        <f t="shared" si="16"/>
        <v>13828</v>
      </c>
      <c r="O113" s="5">
        <f t="shared" si="16"/>
        <v>992</v>
      </c>
      <c r="P113" s="5">
        <f t="shared" si="16"/>
        <v>371</v>
      </c>
      <c r="Q113" s="5">
        <f t="shared" si="16"/>
        <v>507</v>
      </c>
      <c r="R113" s="5">
        <f t="shared" si="16"/>
        <v>69</v>
      </c>
      <c r="S113" s="5">
        <f t="shared" si="16"/>
        <v>49</v>
      </c>
      <c r="T113" s="5">
        <f t="shared" si="16"/>
        <v>15</v>
      </c>
      <c r="U113" s="5">
        <f t="shared" si="16"/>
        <v>8</v>
      </c>
      <c r="V113" s="5">
        <f t="shared" si="16"/>
        <v>3</v>
      </c>
      <c r="W113" s="5">
        <f>SUM(M113:V113)</f>
        <v>21525</v>
      </c>
    </row>
    <row r="114" spans="3:23" ht="15.75" thickTop="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3:23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3:23" ht="15.75" thickBot="1" x14ac:dyDescent="0.3">
      <c r="K116" s="4" t="s">
        <v>5</v>
      </c>
      <c r="L116" s="3" t="s">
        <v>0</v>
      </c>
      <c r="M116" s="9">
        <f>M10+M22+M40+M51+M67+M80+M104</f>
        <v>5654</v>
      </c>
      <c r="N116" s="9">
        <f>N12+N24+N53+N69+N81+N94+N105</f>
        <v>13795</v>
      </c>
      <c r="O116" s="9">
        <f>O14+O26+O41+O55+O71+O82+O106</f>
        <v>977</v>
      </c>
      <c r="P116" s="9">
        <f>P16+P28+P43+P57+P73+P83+P95+P108</f>
        <v>356</v>
      </c>
      <c r="Q116" s="9">
        <f>Q18+Q30+Q44+Q59+Q75+Q84+Q97+Q109</f>
        <v>477</v>
      </c>
      <c r="R116" s="9">
        <f>R19+R32+R46+R61+R77+R86+R99</f>
        <v>67</v>
      </c>
      <c r="S116" s="9">
        <f>S34+S47+S63+S87+S100</f>
        <v>47</v>
      </c>
      <c r="T116" s="9">
        <f>T36+T48+T64+T89+T101</f>
        <v>11</v>
      </c>
      <c r="U116" s="9">
        <f>U90</f>
        <v>8</v>
      </c>
      <c r="V116" s="9">
        <f>V91</f>
        <v>3</v>
      </c>
      <c r="W116" s="9">
        <f>SUM(M116:V116)</f>
        <v>21395</v>
      </c>
    </row>
    <row r="117" spans="3:23" ht="15.75" thickTop="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3:23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20" spans="3:23" x14ac:dyDescent="0.25">
      <c r="K120" s="4" t="s">
        <v>5</v>
      </c>
      <c r="L120" s="3" t="s">
        <v>0</v>
      </c>
      <c r="M120" s="7">
        <f t="shared" ref="M120:V120" si="17">M116</f>
        <v>5654</v>
      </c>
      <c r="N120" s="7">
        <f t="shared" si="17"/>
        <v>13795</v>
      </c>
      <c r="O120" s="7">
        <f t="shared" si="17"/>
        <v>977</v>
      </c>
      <c r="P120" s="7">
        <f t="shared" si="17"/>
        <v>356</v>
      </c>
      <c r="Q120" s="7">
        <f t="shared" si="17"/>
        <v>477</v>
      </c>
      <c r="R120" s="7">
        <f t="shared" si="17"/>
        <v>67</v>
      </c>
      <c r="S120" s="7">
        <f t="shared" si="17"/>
        <v>47</v>
      </c>
      <c r="T120" s="7">
        <f t="shared" si="17"/>
        <v>11</v>
      </c>
      <c r="U120" s="7">
        <f t="shared" si="17"/>
        <v>8</v>
      </c>
      <c r="V120" s="7">
        <f t="shared" si="17"/>
        <v>3</v>
      </c>
      <c r="W120" s="7">
        <f>SUM(M120:V120)</f>
        <v>21395</v>
      </c>
    </row>
    <row r="121" spans="3:23" x14ac:dyDescent="0.25">
      <c r="K121" s="4" t="s">
        <v>4</v>
      </c>
      <c r="L121" s="3" t="s">
        <v>0</v>
      </c>
      <c r="M121" s="6">
        <f>M11+M23+M52+M68</f>
        <v>29</v>
      </c>
      <c r="N121" s="6">
        <f>N13+N25+N54+N70</f>
        <v>33</v>
      </c>
      <c r="O121" s="6">
        <f>O15+O27+O42+O56+O72+O107</f>
        <v>15</v>
      </c>
      <c r="P121" s="6">
        <f>P17+P29+P58+P74+P96</f>
        <v>15</v>
      </c>
      <c r="Q121" s="6">
        <f>Q31+Q45+Q60+Q76+Q85+Q98</f>
        <v>30</v>
      </c>
      <c r="R121" s="6">
        <f>R33+R62</f>
        <v>2</v>
      </c>
      <c r="S121" s="6">
        <f>S35+S88</f>
        <v>2</v>
      </c>
      <c r="T121" s="6">
        <f>T37+T110</f>
        <v>4</v>
      </c>
      <c r="U121" s="6">
        <v>0</v>
      </c>
      <c r="V121" s="6">
        <v>0</v>
      </c>
      <c r="W121" s="6">
        <f>SUM(M121:V121)</f>
        <v>130</v>
      </c>
    </row>
    <row r="122" spans="3:23" ht="15.75" thickBot="1" x14ac:dyDescent="0.3">
      <c r="K122" s="4" t="s">
        <v>3</v>
      </c>
      <c r="L122" s="3" t="s">
        <v>0</v>
      </c>
      <c r="M122" s="5">
        <f t="shared" ref="M122:V122" si="18">SUM(M120:M121)</f>
        <v>5683</v>
      </c>
      <c r="N122" s="5">
        <f t="shared" si="18"/>
        <v>13828</v>
      </c>
      <c r="O122" s="5">
        <f t="shared" si="18"/>
        <v>992</v>
      </c>
      <c r="P122" s="5">
        <f t="shared" si="18"/>
        <v>371</v>
      </c>
      <c r="Q122" s="5">
        <f t="shared" si="18"/>
        <v>507</v>
      </c>
      <c r="R122" s="5">
        <f t="shared" si="18"/>
        <v>69</v>
      </c>
      <c r="S122" s="5">
        <f t="shared" si="18"/>
        <v>49</v>
      </c>
      <c r="T122" s="5">
        <f t="shared" si="18"/>
        <v>15</v>
      </c>
      <c r="U122" s="5">
        <f t="shared" si="18"/>
        <v>8</v>
      </c>
      <c r="V122" s="5">
        <f t="shared" si="18"/>
        <v>3</v>
      </c>
      <c r="W122" s="5">
        <f>SUM(M122:V122)</f>
        <v>21525</v>
      </c>
    </row>
    <row r="123" spans="3:23" ht="15.75" thickTop="1" x14ac:dyDescent="0.25"/>
    <row r="124" spans="3:23" x14ac:dyDescent="0.25">
      <c r="C124" t="s">
        <v>2</v>
      </c>
      <c r="K124" s="4" t="s">
        <v>1</v>
      </c>
      <c r="L124" s="3" t="s">
        <v>0</v>
      </c>
      <c r="M124" s="1">
        <f t="shared" ref="M124:V124" si="19">M113-M122</f>
        <v>0</v>
      </c>
      <c r="N124" s="1">
        <f t="shared" si="19"/>
        <v>0</v>
      </c>
      <c r="O124" s="1">
        <f t="shared" si="19"/>
        <v>0</v>
      </c>
      <c r="P124" s="1">
        <f t="shared" si="19"/>
        <v>0</v>
      </c>
      <c r="Q124" s="1">
        <f t="shared" si="19"/>
        <v>0</v>
      </c>
      <c r="R124" s="1">
        <f t="shared" si="19"/>
        <v>0</v>
      </c>
      <c r="S124" s="1">
        <f t="shared" si="19"/>
        <v>0</v>
      </c>
      <c r="T124" s="1">
        <f t="shared" si="19"/>
        <v>0</v>
      </c>
      <c r="U124" s="1">
        <f t="shared" si="19"/>
        <v>0</v>
      </c>
      <c r="V124" s="1">
        <f t="shared" si="19"/>
        <v>0</v>
      </c>
      <c r="W124" s="1">
        <f>SUM(M124:V124)</f>
        <v>0</v>
      </c>
    </row>
  </sheetData>
  <mergeCells count="3">
    <mergeCell ref="A2:K2"/>
    <mergeCell ref="A3:K3"/>
    <mergeCell ref="A4:K4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Hydrant Meters</vt:lpstr>
      <vt:lpstr>'Non Hydrant Meters'!Print_Area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Guster</dc:creator>
  <cp:lastModifiedBy>AngelR</cp:lastModifiedBy>
  <cp:lastPrinted>2021-12-03T18:38:51Z</cp:lastPrinted>
  <dcterms:created xsi:type="dcterms:W3CDTF">2021-07-19T16:01:47Z</dcterms:created>
  <dcterms:modified xsi:type="dcterms:W3CDTF">2021-12-10T23:52:53Z</dcterms:modified>
</cp:coreProperties>
</file>